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N:\Entrepreneurship (ES)\01 Programme\FISAplus\Internes\ABA_Website\Abwicklungsdok\"/>
    </mc:Choice>
  </mc:AlternateContent>
  <xr:revisionPtr revIDLastSave="0" documentId="13_ncr:1_{0C2108A9-E2BB-4484-AF97-1B3A3DF90173}" xr6:coauthVersionLast="47" xr6:coauthVersionMax="47" xr10:uidLastSave="{00000000-0000-0000-0000-000000000000}"/>
  <bookViews>
    <workbookView xWindow="-120" yWindow="-120" windowWidth="29040" windowHeight="15840" tabRatio="788" xr2:uid="{17E93E83-1AEC-4BFA-BD4E-9BA28FD83CDC}"/>
  </bookViews>
  <sheets>
    <sheet name="0. Stammdaten" sheetId="15" r:id="rId1"/>
    <sheet name="1. Kostenübersicht" sheetId="1" r:id="rId2"/>
    <sheet name="2. ILV-Aufstellung" sheetId="14" r:id="rId3"/>
    <sheet name="3. Finanzierungsplan" sheetId="18" r:id="rId4"/>
    <sheet name="4. Finanzbedarf und Cashflow" sheetId="17" r:id="rId5"/>
    <sheet name="5. Stabliste" sheetId="22" r:id="rId6"/>
    <sheet name="6. Cast" sheetId="23" r:id="rId7"/>
    <sheet name="7. Motivliste" sheetId="24" r:id="rId8"/>
    <sheet name="8. Erläuterung Abweichungen" sheetId="6" r:id="rId9"/>
    <sheet name="9. Einzelbelegaufstellung" sheetId="20" r:id="rId10"/>
    <sheet name="10. Projektbericht" sheetId="4" r:id="rId11"/>
    <sheet name="11. Vertragsanhang" sheetId="25" r:id="rId12"/>
    <sheet name="Notizen" sheetId="21" r:id="rId13"/>
  </sheets>
  <externalReferences>
    <externalReference r:id="rId14"/>
  </externalReferences>
  <definedNames>
    <definedName name="Bond" localSheetId="9">#REF!</definedName>
    <definedName name="Bond">#REF!</definedName>
    <definedName name="FGK">[1]BERECHNUNGSSÄTZE!$B$26</definedName>
    <definedName name="FinKosten">#REF!</definedName>
    <definedName name="Folgen_ANZ">'3. Finanzierungsplan'!#REF!</definedName>
    <definedName name="Gesamt">#REF!</definedName>
    <definedName name="GHSTK">#REF!</definedName>
    <definedName name="GHSTK_A">[1]Zusammenfassung!$E$22</definedName>
    <definedName name="GHSTK_B">[1]Zusammenfassung!$F$22</definedName>
    <definedName name="GHSTK_C">[1]Zusammenfassung!$G$22</definedName>
    <definedName name="GHSTK_ges">[1]Zusammenfassung!$H$22</definedName>
    <definedName name="NFK">#REF!</definedName>
    <definedName name="ÜR">#REF!</definedName>
    <definedName name="ZS_1_Vorkosten">'[1]Kalkulation Herstellungskosten'!$F$8</definedName>
    <definedName name="ZS_10_Reisekosten">'[1]Kalkulation Herstellungskosten'!$F$311</definedName>
    <definedName name="ZS_11_Allgemeine_Kosten">'[1]Kalkulation Herstellungskosten'!$F$331</definedName>
    <definedName name="ZS_12_Kostenmindernde_Erträge">'[1]Kalkulation Herstellungskosten'!$F$341</definedName>
    <definedName name="ZS_2_Nutzungsrechte">'[1]Kalkulation Herstellungskosten'!$F$24</definedName>
    <definedName name="ZS_3_Gagen">'[1]Kalkulation Herstellungskosten'!$F$194</definedName>
    <definedName name="ZS_4_Bild_Ton">'[1]Kalkulation Herstellungskosten'!$F$217</definedName>
    <definedName name="ZS_5_Atelier_Ausleuchtung_Außenaufnahmen">'[1]Kalkulation Herstellungskosten'!$F$240</definedName>
    <definedName name="ZS_6_Austattung">'[1]Kalkulation Herstellungskosten'!$F$257</definedName>
    <definedName name="ZS_7_Schnitt_Sync_Mischung">'[1]Kalkulation Herstellungskosten'!$F$275</definedName>
    <definedName name="ZS_8_Bild_Ton_Bearbeitung">'[1]Kalkulation Herstellungskosten'!$F$291</definedName>
    <definedName name="ZS_9_Versicherungen">'[1]Kalkulation Herstellungskosten'!$F$303</definedName>
  </definedNames>
  <calcPr calcId="191028"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3" i="18" l="1"/>
  <c r="C58" i="18" s="1"/>
  <c r="C32" i="18"/>
  <c r="C57" i="18" s="1"/>
  <c r="C31" i="18"/>
  <c r="C56" i="18" s="1"/>
  <c r="D19" i="17"/>
  <c r="D18" i="17"/>
  <c r="D17" i="17"/>
  <c r="D34" i="18"/>
  <c r="B57" i="18"/>
  <c r="J3" i="18"/>
  <c r="P47" i="1" l="1"/>
  <c r="J12" i="25"/>
  <c r="E5" i="25" l="1"/>
  <c r="K38" i="1"/>
  <c r="J38" i="25"/>
  <c r="K38" i="25" s="1"/>
  <c r="J37" i="25"/>
  <c r="K35" i="25"/>
  <c r="K24" i="25"/>
  <c r="K25" i="25"/>
  <c r="K26" i="25"/>
  <c r="K27" i="25"/>
  <c r="K28" i="25"/>
  <c r="K29" i="25"/>
  <c r="K30" i="25"/>
  <c r="K32" i="25"/>
  <c r="J24" i="25"/>
  <c r="J25" i="25"/>
  <c r="J26" i="25"/>
  <c r="J27" i="25"/>
  <c r="J28" i="25"/>
  <c r="J29" i="25"/>
  <c r="J30" i="25"/>
  <c r="I24" i="25"/>
  <c r="I25" i="25"/>
  <c r="I26" i="25"/>
  <c r="I27" i="25"/>
  <c r="I28" i="25"/>
  <c r="I29" i="25"/>
  <c r="I30" i="25"/>
  <c r="K12" i="25"/>
  <c r="K13" i="25"/>
  <c r="K14" i="25"/>
  <c r="K15" i="25"/>
  <c r="K16" i="25"/>
  <c r="K17" i="25"/>
  <c r="K18" i="25"/>
  <c r="K19" i="25"/>
  <c r="K20" i="25"/>
  <c r="K21" i="25"/>
  <c r="K22" i="25"/>
  <c r="J13" i="25"/>
  <c r="J14" i="25"/>
  <c r="J15" i="25"/>
  <c r="J16" i="25"/>
  <c r="J17" i="25"/>
  <c r="J18" i="25"/>
  <c r="J19" i="25"/>
  <c r="J20" i="25"/>
  <c r="J21" i="25"/>
  <c r="J22" i="25"/>
  <c r="J11" i="25"/>
  <c r="K11" i="25"/>
  <c r="I12" i="25"/>
  <c r="I13" i="25"/>
  <c r="I14" i="25"/>
  <c r="I15" i="25"/>
  <c r="I16" i="25"/>
  <c r="I17" i="25"/>
  <c r="I18" i="25"/>
  <c r="I19" i="25"/>
  <c r="I20" i="25"/>
  <c r="I21" i="25"/>
  <c r="I22" i="25"/>
  <c r="I11" i="25"/>
  <c r="E7" i="25"/>
  <c r="E6" i="25"/>
  <c r="E4" i="25"/>
  <c r="D34" i="17" l="1"/>
  <c r="D35" i="17"/>
  <c r="D36" i="17"/>
  <c r="D37" i="17"/>
  <c r="D38" i="17"/>
  <c r="D39" i="17"/>
  <c r="D40" i="17"/>
  <c r="D41" i="17"/>
  <c r="D42" i="17"/>
  <c r="D43" i="17"/>
  <c r="D44" i="17"/>
  <c r="D46" i="17"/>
  <c r="D47" i="17"/>
  <c r="D48" i="17"/>
  <c r="D49" i="17"/>
  <c r="D50" i="17"/>
  <c r="D51" i="17"/>
  <c r="D33" i="17"/>
  <c r="J6" i="18"/>
  <c r="C7" i="24"/>
  <c r="C6" i="24"/>
  <c r="C5" i="24"/>
  <c r="C7" i="23"/>
  <c r="C6" i="23"/>
  <c r="C5" i="23"/>
  <c r="C7" i="22"/>
  <c r="C6" i="22"/>
  <c r="C5" i="22"/>
  <c r="G48" i="18"/>
  <c r="D48" i="18"/>
  <c r="H6" i="18"/>
  <c r="B14" i="18"/>
  <c r="C49" i="18" l="1"/>
  <c r="C50" i="18"/>
  <c r="L17" i="20"/>
  <c r="M17" i="20"/>
  <c r="H19" i="20"/>
  <c r="H20" i="20"/>
  <c r="H21" i="20"/>
  <c r="G22" i="20"/>
  <c r="G17" i="20" s="1"/>
  <c r="I22" i="20"/>
  <c r="I17" i="20" s="1"/>
  <c r="J22" i="20"/>
  <c r="J17" i="20" s="1"/>
  <c r="L22" i="20"/>
  <c r="M22" i="20"/>
  <c r="K37" i="1" l="1"/>
  <c r="C40" i="1"/>
  <c r="G19" i="1"/>
  <c r="C41" i="1" l="1"/>
  <c r="G52" i="18"/>
  <c r="D3" i="20" l="1"/>
  <c r="D4" i="20"/>
  <c r="D5" i="20"/>
  <c r="F14" i="20"/>
  <c r="G59" i="18" l="1"/>
  <c r="E17" i="14" s="1"/>
  <c r="D23" i="17"/>
  <c r="D22" i="17"/>
  <c r="D25" i="18"/>
  <c r="G41" i="18" l="1"/>
  <c r="G34" i="18"/>
  <c r="G27" i="18"/>
  <c r="G25" i="18"/>
  <c r="B58" i="18"/>
  <c r="B56" i="18"/>
  <c r="B55" i="18"/>
  <c r="B54" i="18"/>
  <c r="B53" i="18"/>
  <c r="R34" i="1"/>
  <c r="C24" i="18"/>
  <c r="C23" i="18"/>
  <c r="C42" i="1"/>
  <c r="F29" i="17"/>
  <c r="G29" i="17"/>
  <c r="H29" i="17"/>
  <c r="I29" i="17"/>
  <c r="J29" i="17"/>
  <c r="K29" i="17"/>
  <c r="L29" i="17"/>
  <c r="E29" i="17"/>
  <c r="F45" i="17"/>
  <c r="F52" i="17" s="1"/>
  <c r="G45" i="17"/>
  <c r="G52" i="17" s="1"/>
  <c r="H45" i="17"/>
  <c r="H52" i="17" s="1"/>
  <c r="I45" i="17"/>
  <c r="I52" i="17" s="1"/>
  <c r="J45" i="17"/>
  <c r="J52" i="17" s="1"/>
  <c r="K45" i="17"/>
  <c r="K52" i="17" s="1"/>
  <c r="L45" i="17"/>
  <c r="L52" i="17" s="1"/>
  <c r="E45" i="17"/>
  <c r="E52" i="17" s="1"/>
  <c r="M44" i="17"/>
  <c r="M51" i="17"/>
  <c r="M46" i="17"/>
  <c r="D27" i="17"/>
  <c r="D26" i="17"/>
  <c r="D25" i="17"/>
  <c r="D21" i="17"/>
  <c r="M21" i="17" s="1"/>
  <c r="M22" i="17"/>
  <c r="M23" i="17"/>
  <c r="D24" i="17"/>
  <c r="M24" i="17" s="1"/>
  <c r="D20" i="17"/>
  <c r="B28" i="17"/>
  <c r="B27" i="17"/>
  <c r="B26" i="17"/>
  <c r="B25" i="17"/>
  <c r="B22" i="17"/>
  <c r="B23" i="17"/>
  <c r="B24" i="17"/>
  <c r="B21" i="17"/>
  <c r="B20" i="17"/>
  <c r="B19" i="17"/>
  <c r="B18" i="17"/>
  <c r="B17" i="17"/>
  <c r="B16" i="17"/>
  <c r="D4" i="4"/>
  <c r="C54" i="18"/>
  <c r="C55" i="18"/>
  <c r="C53" i="18"/>
  <c r="D28" i="17"/>
  <c r="D41" i="18"/>
  <c r="D27" i="18"/>
  <c r="D23" i="18"/>
  <c r="D22" i="18"/>
  <c r="C7" i="18"/>
  <c r="C6" i="18"/>
  <c r="C5" i="18"/>
  <c r="D5" i="14"/>
  <c r="D4" i="14"/>
  <c r="D3" i="14"/>
  <c r="E18" i="14"/>
  <c r="E19" i="14" s="1"/>
  <c r="D18" i="14"/>
  <c r="D52" i="18"/>
  <c r="N9" i="1"/>
  <c r="L54" i="17" l="1"/>
  <c r="E54" i="17"/>
  <c r="F54" i="17" s="1"/>
  <c r="G54" i="17" s="1"/>
  <c r="H54" i="17" s="1"/>
  <c r="E10" i="6"/>
  <c r="D10" i="6"/>
  <c r="J4" i="18"/>
  <c r="D16" i="17"/>
  <c r="M16" i="17" s="1"/>
  <c r="J5" i="18"/>
  <c r="D59" i="18"/>
  <c r="D17" i="14" s="1"/>
  <c r="D5" i="6"/>
  <c r="D4" i="6"/>
  <c r="D3" i="6"/>
  <c r="D6" i="4"/>
  <c r="D5" i="4"/>
  <c r="M50" i="17"/>
  <c r="M17" i="17"/>
  <c r="M18" i="17"/>
  <c r="M19" i="17"/>
  <c r="M20" i="17"/>
  <c r="M25" i="17"/>
  <c r="M26" i="17"/>
  <c r="M27" i="17"/>
  <c r="M28" i="17"/>
  <c r="M34" i="17"/>
  <c r="M35" i="17"/>
  <c r="M36" i="17"/>
  <c r="M37" i="17"/>
  <c r="M38" i="17"/>
  <c r="M39" i="17"/>
  <c r="M40" i="17"/>
  <c r="M41" i="17"/>
  <c r="M42" i="17"/>
  <c r="M43" i="17"/>
  <c r="M49" i="17"/>
  <c r="M33" i="17"/>
  <c r="R38" i="1"/>
  <c r="G23" i="18" s="1"/>
  <c r="D5" i="17"/>
  <c r="D4" i="17"/>
  <c r="D3" i="17"/>
  <c r="E4" i="1"/>
  <c r="E3" i="1"/>
  <c r="E5" i="1"/>
  <c r="I54" i="17" l="1"/>
  <c r="J54" i="17" s="1"/>
  <c r="K54" i="17" s="1"/>
  <c r="D19" i="14"/>
  <c r="K31" i="1" s="1"/>
  <c r="K33" i="25" s="1"/>
  <c r="R18" i="1"/>
  <c r="N18" i="1"/>
  <c r="E19" i="6" l="1"/>
  <c r="D19" i="6"/>
  <c r="R25" i="1"/>
  <c r="R24" i="1"/>
  <c r="R21" i="1"/>
  <c r="R9" i="1"/>
  <c r="R10" i="1"/>
  <c r="R11" i="1"/>
  <c r="R12" i="1"/>
  <c r="R13" i="1"/>
  <c r="R14" i="1"/>
  <c r="R15" i="1"/>
  <c r="R16" i="1"/>
  <c r="R17" i="1"/>
  <c r="R19" i="1"/>
  <c r="R8" i="1"/>
  <c r="P25" i="1"/>
  <c r="P24" i="1"/>
  <c r="P9" i="1"/>
  <c r="P10" i="1"/>
  <c r="P11" i="1"/>
  <c r="P12" i="1"/>
  <c r="P13" i="1"/>
  <c r="P14" i="1"/>
  <c r="P15" i="1"/>
  <c r="P16" i="1"/>
  <c r="P17" i="1"/>
  <c r="P18" i="1"/>
  <c r="P19" i="1"/>
  <c r="P8" i="1"/>
  <c r="N25" i="1"/>
  <c r="N24" i="1"/>
  <c r="N21" i="1"/>
  <c r="N10" i="1"/>
  <c r="N11" i="1"/>
  <c r="N12" i="1"/>
  <c r="N13" i="1"/>
  <c r="N14" i="1"/>
  <c r="N15" i="1"/>
  <c r="N16" i="1"/>
  <c r="N17" i="1"/>
  <c r="N19" i="1"/>
  <c r="N8" i="1"/>
  <c r="Q20" i="1"/>
  <c r="Q28" i="1" s="1"/>
  <c r="O20" i="1"/>
  <c r="E14" i="20" s="1"/>
  <c r="G14" i="20" s="1"/>
  <c r="M20" i="1"/>
  <c r="J20" i="1"/>
  <c r="J23" i="25" s="1"/>
  <c r="H29" i="25" s="1"/>
  <c r="K20" i="1"/>
  <c r="I20" i="1"/>
  <c r="K28" i="1" l="1"/>
  <c r="K23" i="25"/>
  <c r="D45" i="17"/>
  <c r="I23" i="25"/>
  <c r="H22" i="1"/>
  <c r="S22" i="1" s="1"/>
  <c r="I28" i="1"/>
  <c r="H26" i="1"/>
  <c r="D9" i="6"/>
  <c r="E9" i="6"/>
  <c r="G9" i="6"/>
  <c r="F9" i="6"/>
  <c r="F16" i="6"/>
  <c r="G16" i="6"/>
  <c r="G15" i="6"/>
  <c r="F15" i="6"/>
  <c r="F13" i="6"/>
  <c r="G13" i="6"/>
  <c r="G12" i="6"/>
  <c r="F12" i="6"/>
  <c r="G11" i="6"/>
  <c r="F11" i="6"/>
  <c r="F10" i="6"/>
  <c r="G10" i="6"/>
  <c r="F18" i="6"/>
  <c r="G18" i="6"/>
  <c r="G17" i="6"/>
  <c r="F17" i="6"/>
  <c r="E17" i="6"/>
  <c r="D17" i="6"/>
  <c r="E16" i="6"/>
  <c r="D16" i="6"/>
  <c r="E14" i="6"/>
  <c r="D14" i="6"/>
  <c r="E13" i="6"/>
  <c r="D13" i="6"/>
  <c r="E12" i="6"/>
  <c r="D12" i="6"/>
  <c r="E11" i="6"/>
  <c r="D11" i="6"/>
  <c r="G20" i="6"/>
  <c r="F20" i="6"/>
  <c r="E20" i="6"/>
  <c r="D20" i="6"/>
  <c r="D18" i="6"/>
  <c r="E18" i="6"/>
  <c r="F19" i="6"/>
  <c r="G19" i="6"/>
  <c r="D15" i="6"/>
  <c r="E15" i="6"/>
  <c r="G14" i="6"/>
  <c r="F14" i="6"/>
  <c r="H21" i="1"/>
  <c r="S21" i="1" s="1"/>
  <c r="R26" i="1"/>
  <c r="N26" i="1"/>
  <c r="R20" i="1"/>
  <c r="P20" i="1"/>
  <c r="N20" i="1"/>
  <c r="K31" i="25" l="1"/>
  <c r="L29" i="1"/>
  <c r="E14" i="18"/>
  <c r="E57" i="18" s="1"/>
  <c r="I31" i="25"/>
  <c r="H24" i="25"/>
  <c r="H25" i="25"/>
  <c r="H26" i="25"/>
  <c r="M47" i="17"/>
  <c r="N22" i="1"/>
  <c r="M45" i="17"/>
  <c r="P26" i="1"/>
  <c r="E32" i="18" l="1"/>
  <c r="E33" i="18"/>
  <c r="R23" i="1"/>
  <c r="J28" i="1"/>
  <c r="R22" i="1"/>
  <c r="M28" i="1"/>
  <c r="H14" i="18" s="1"/>
  <c r="H57" i="18" s="1"/>
  <c r="M48" i="17"/>
  <c r="N23" i="1"/>
  <c r="H23" i="1"/>
  <c r="S23" i="1" s="1"/>
  <c r="H32" i="18" l="1"/>
  <c r="H33" i="18"/>
  <c r="J31" i="25"/>
  <c r="K32" i="1"/>
  <c r="P23" i="1"/>
  <c r="H50" i="18"/>
  <c r="H49" i="18"/>
  <c r="H48" i="18"/>
  <c r="E16" i="14"/>
  <c r="N28" i="1"/>
  <c r="D31" i="15"/>
  <c r="R28" i="1"/>
  <c r="H30" i="18"/>
  <c r="H58" i="18"/>
  <c r="H43" i="18"/>
  <c r="H29" i="18"/>
  <c r="H26" i="18"/>
  <c r="H25" i="18" s="1"/>
  <c r="H23" i="18"/>
  <c r="H52" i="18"/>
  <c r="H36" i="18"/>
  <c r="H31" i="18"/>
  <c r="H40" i="18"/>
  <c r="H37" i="18"/>
  <c r="H59" i="18"/>
  <c r="H28" i="18"/>
  <c r="H51" i="18"/>
  <c r="H38" i="18"/>
  <c r="H54" i="18"/>
  <c r="H39" i="18"/>
  <c r="H35" i="18"/>
  <c r="H56" i="18"/>
  <c r="H55" i="18"/>
  <c r="H42" i="18"/>
  <c r="H53" i="18"/>
  <c r="D52" i="17"/>
  <c r="J7" i="18"/>
  <c r="J8" i="18" s="1"/>
  <c r="P22" i="1"/>
  <c r="O28" i="1"/>
  <c r="P21" i="1"/>
  <c r="H27" i="18" l="1"/>
  <c r="G38" i="1"/>
  <c r="K40" i="1"/>
  <c r="N36" i="1"/>
  <c r="K34" i="25"/>
  <c r="K37" i="25" s="1"/>
  <c r="E50" i="18"/>
  <c r="E49" i="18"/>
  <c r="E48" i="18"/>
  <c r="H41" i="18"/>
  <c r="H34" i="18"/>
  <c r="E30" i="18"/>
  <c r="E38" i="18"/>
  <c r="E37" i="18"/>
  <c r="E54" i="18"/>
  <c r="E35" i="18"/>
  <c r="E40" i="18"/>
  <c r="E43" i="18"/>
  <c r="E28" i="18"/>
  <c r="E31" i="18"/>
  <c r="E22" i="18"/>
  <c r="E29" i="18"/>
  <c r="E59" i="18"/>
  <c r="E55" i="18"/>
  <c r="E36" i="18"/>
  <c r="E23" i="18"/>
  <c r="E26" i="18"/>
  <c r="E25" i="18" s="1"/>
  <c r="E56" i="18"/>
  <c r="E58" i="18"/>
  <c r="E53" i="18"/>
  <c r="E51" i="18"/>
  <c r="E39" i="18"/>
  <c r="E52" i="18"/>
  <c r="E42" i="18"/>
  <c r="E27" i="18" l="1"/>
  <c r="E34" i="18"/>
  <c r="K40" i="25"/>
  <c r="N40" i="1"/>
  <c r="K36" i="25"/>
  <c r="K41" i="25" s="1"/>
  <c r="E41" i="18"/>
  <c r="L9" i="18" l="1"/>
  <c r="M52" i="17"/>
  <c r="P28" i="1" l="1"/>
  <c r="D16" i="14"/>
  <c r="D33" i="15" l="1"/>
  <c r="D35" i="15"/>
  <c r="K34" i="1" l="1"/>
  <c r="J37" i="1" s="1"/>
  <c r="D24" i="18"/>
  <c r="D37" i="15"/>
  <c r="E24" i="18" l="1"/>
  <c r="E21" i="18" s="1"/>
  <c r="D21" i="18"/>
  <c r="D15" i="17" l="1"/>
  <c r="D44" i="18"/>
  <c r="D17" i="18" s="1"/>
  <c r="E44" i="18" l="1"/>
  <c r="E17" i="18"/>
  <c r="D29" i="17"/>
  <c r="M29" i="17" s="1"/>
  <c r="M54" i="17" s="1"/>
  <c r="M15" i="17"/>
  <c r="R31" i="1"/>
  <c r="R32" i="1" s="1"/>
  <c r="R36" i="1" l="1"/>
  <c r="R40" i="1"/>
  <c r="G24" i="18" s="1"/>
  <c r="H24" i="18" s="1"/>
  <c r="R44" i="1" l="1"/>
  <c r="R48" i="1" l="1"/>
  <c r="G22" i="18"/>
  <c r="H22" i="18" s="1"/>
  <c r="H21" i="18" s="1"/>
  <c r="G21" i="18" l="1"/>
  <c r="G44" i="18" s="1"/>
  <c r="G17" i="18" s="1"/>
  <c r="H17" i="18" s="1"/>
  <c r="H44" i="18" l="1"/>
</calcChain>
</file>

<file path=xl/sharedStrings.xml><?xml version="1.0" encoding="utf-8"?>
<sst xmlns="http://schemas.openxmlformats.org/spreadsheetml/2006/main" count="498" uniqueCount="289">
  <si>
    <t>ANLEITUNG</t>
  </si>
  <si>
    <t>&lt;-- Diese Felder bitte ausfüllen</t>
  </si>
  <si>
    <t>Stammdatenblatt</t>
  </si>
  <si>
    <t>Autofill</t>
  </si>
  <si>
    <t>Unternehmen</t>
  </si>
  <si>
    <t>Bei der Einreichung verpflichtend auszufüllende Tabellenblätter:</t>
  </si>
  <si>
    <t>0. Stammdaten</t>
  </si>
  <si>
    <t>Projekttitel</t>
  </si>
  <si>
    <t>1. Kostenübersicht (Einreichung)</t>
  </si>
  <si>
    <t>Projektnummer</t>
  </si>
  <si>
    <t>P…</t>
  </si>
  <si>
    <t>2. ILV_Aufstellung (Einreichung)</t>
  </si>
  <si>
    <t>3. Finanzierungsplan (Einreichung)</t>
  </si>
  <si>
    <t>4. Finanzbedarfs- und Cashflowplan</t>
  </si>
  <si>
    <t>Ansprechpartner*in</t>
  </si>
  <si>
    <t>Einreichung</t>
  </si>
  <si>
    <t>(Förderungswerbende*r)</t>
  </si>
  <si>
    <t>gleiche Person wie im Fördermanager!</t>
  </si>
  <si>
    <t>Abrechnung*</t>
  </si>
  <si>
    <t>Bei der Abrechnung verpflichtend auszufüllende Tabellenblätter:</t>
  </si>
  <si>
    <t>1. Kostenübersicht (Abrechnung)</t>
  </si>
  <si>
    <t>Email*</t>
  </si>
  <si>
    <t>2. ILV-Aufstellung (Abrechnung)</t>
  </si>
  <si>
    <t>3. Finanzierungsplan (Abrechnung)</t>
  </si>
  <si>
    <t>Produktionsart</t>
  </si>
  <si>
    <t>bitte auswählen</t>
  </si>
  <si>
    <t>bei Abrechnung auszufüllen:</t>
  </si>
  <si>
    <t>geplant</t>
  </si>
  <si>
    <t>erfolgt real</t>
  </si>
  <si>
    <t>erfolgt virtuell</t>
  </si>
  <si>
    <t>davon Wochenende / Feiertage</t>
  </si>
  <si>
    <t>davon Nachtzuschlag</t>
  </si>
  <si>
    <t>in Österreich</t>
  </si>
  <si>
    <r>
      <t xml:space="preserve">Der </t>
    </r>
    <r>
      <rPr>
        <b/>
        <i/>
        <sz val="11"/>
        <color theme="1"/>
        <rFont val="Arial"/>
        <family val="2"/>
      </rPr>
      <t>FISAplus Zuschuss</t>
    </r>
    <r>
      <rPr>
        <i/>
        <sz val="11"/>
        <color theme="1"/>
        <rFont val="Arial"/>
        <family val="2"/>
      </rPr>
      <t xml:space="preserve"> ist immer auf die nächste Tausenderstelle</t>
    </r>
    <r>
      <rPr>
        <b/>
        <i/>
        <sz val="11"/>
        <color theme="1"/>
        <rFont val="Arial"/>
        <family val="2"/>
      </rPr>
      <t xml:space="preserve"> abzurunden</t>
    </r>
    <r>
      <rPr>
        <i/>
        <sz val="11"/>
        <color theme="1"/>
        <rFont val="Arial"/>
        <family val="2"/>
      </rPr>
      <t>!</t>
    </r>
  </si>
  <si>
    <t>außerhalb Österreichs</t>
  </si>
  <si>
    <t>!</t>
  </si>
  <si>
    <t xml:space="preserve">--&gt; </t>
  </si>
  <si>
    <t>Grüner Bonus</t>
  </si>
  <si>
    <t>beantragt</t>
  </si>
  <si>
    <t>Gender Gap Financing</t>
  </si>
  <si>
    <t>nicht beantragt</t>
  </si>
  <si>
    <t>Gesamtherstellungkosten</t>
  </si>
  <si>
    <t>FISAplus Effekt</t>
  </si>
  <si>
    <t>Bemessungsgrundlage</t>
  </si>
  <si>
    <t xml:space="preserve">beantragter Zuschuss </t>
  </si>
  <si>
    <t>Kostenübersicht</t>
  </si>
  <si>
    <t>Förderungswerbende*r</t>
  </si>
  <si>
    <t xml:space="preserve">Projekttitel </t>
  </si>
  <si>
    <t xml:space="preserve">Projektnummer </t>
  </si>
  <si>
    <t>EINREICHUNG</t>
  </si>
  <si>
    <t>ABRECHNUNG</t>
  </si>
  <si>
    <t>Kostenzusammenstellung / Kalkulationssummenblatt (Beträge in EUR)</t>
  </si>
  <si>
    <t>Herstellungskosten
Förderungswerbende</t>
  </si>
  <si>
    <t>FISA+ Effekt</t>
  </si>
  <si>
    <t>Gesamtherstellungs-kosten</t>
  </si>
  <si>
    <t>Differenz</t>
  </si>
  <si>
    <t>1.</t>
  </si>
  <si>
    <t>Vorkosten der Produktion (Vorarbeiten) max 1 Jahr vor Antragstellung</t>
  </si>
  <si>
    <t>2.</t>
  </si>
  <si>
    <t>Nutzungsrechte</t>
  </si>
  <si>
    <t>3.</t>
  </si>
  <si>
    <t>Gagen, Löhne, Honorare</t>
  </si>
  <si>
    <t>4.</t>
  </si>
  <si>
    <t>Bild- und Tonaufnahme</t>
  </si>
  <si>
    <t>5.</t>
  </si>
  <si>
    <t>Studiodreh/Atelier, Originalmotive, Bauten</t>
  </si>
  <si>
    <t>6.</t>
  </si>
  <si>
    <t>Ausstattung</t>
  </si>
  <si>
    <t>7.</t>
  </si>
  <si>
    <t>Schnitt, Synchronisation, Mischung</t>
  </si>
  <si>
    <t>8.</t>
  </si>
  <si>
    <t>Bild, Ton: Material und Bearbeitung; Endfertigung</t>
  </si>
  <si>
    <t>9.</t>
  </si>
  <si>
    <t>Versicherungen</t>
  </si>
  <si>
    <t>10.</t>
  </si>
  <si>
    <t>Reise-, Beförderungs- und Transportkosten</t>
  </si>
  <si>
    <t>11.</t>
  </si>
  <si>
    <r>
      <t xml:space="preserve">Allgemeine </t>
    </r>
    <r>
      <rPr>
        <b/>
        <sz val="11"/>
        <color theme="1"/>
        <rFont val="Arial"/>
        <family val="2"/>
      </rPr>
      <t>projektbezogene</t>
    </r>
    <r>
      <rPr>
        <sz val="11"/>
        <color theme="1"/>
        <rFont val="Arial"/>
        <family val="2"/>
      </rPr>
      <t xml:space="preserve"> Kosten</t>
    </r>
  </si>
  <si>
    <t>12.</t>
  </si>
  <si>
    <t>Kostenmindernde Erträge</t>
  </si>
  <si>
    <t>13.</t>
  </si>
  <si>
    <t>Fertigungskosten (= Summe Pkt. 1-12)</t>
  </si>
  <si>
    <t>14.</t>
  </si>
  <si>
    <t xml:space="preserve">15. </t>
  </si>
  <si>
    <t>Ertrag für die Produzentin bzw. für den Produzenten ( gemäß Abschnitt III; max. 7,5%) UND</t>
  </si>
  <si>
    <t>16.</t>
  </si>
  <si>
    <t xml:space="preserve">Fertigungsgemeinkosten (gemäß Abschnitt III; max. 7,5%) </t>
  </si>
  <si>
    <t>17.</t>
  </si>
  <si>
    <t xml:space="preserve">Fertigstellungsversicherung </t>
  </si>
  <si>
    <t>18.</t>
  </si>
  <si>
    <t xml:space="preserve">Kosten der Finanzierung </t>
  </si>
  <si>
    <t>19.</t>
  </si>
  <si>
    <t>Überschreitungsreserve (max.8% der förderbaren Fertigungskosten)</t>
  </si>
  <si>
    <t>Nicht anerkannte Kosten  (befüllt durch aws)</t>
  </si>
  <si>
    <t>20.</t>
  </si>
  <si>
    <t>Herstellungskosten (= Summe Pkt. 13-19)</t>
  </si>
  <si>
    <t>GHK bei internationalen Produktionen:</t>
  </si>
  <si>
    <t>ABSCHLAG ILV (wird von Tabelle ILV-Aufstellung übernommen)</t>
  </si>
  <si>
    <t xml:space="preserve">    finaler ILV Abschlag</t>
  </si>
  <si>
    <t>maximale Bemessungsgrundlage</t>
  </si>
  <si>
    <t xml:space="preserve">    Bemessungsgrundlage vor Abzüge</t>
  </si>
  <si>
    <t>Maximal möglicher FISA+ Zuschuss (exkl. Gender Gap Financing) ohne Grünen Bonus*</t>
  </si>
  <si>
    <t>in % der Bemessungsgrundlage</t>
  </si>
  <si>
    <t>Bisher ausbezahlt</t>
  </si>
  <si>
    <t>*auf die nächste Tausenderstelle abgerundet</t>
  </si>
  <si>
    <t>grüner Bonus</t>
  </si>
  <si>
    <t>Restbetrag</t>
  </si>
  <si>
    <t>ILV-Aufstellung</t>
  </si>
  <si>
    <t xml:space="preserve">Förderungswerbende*r </t>
  </si>
  <si>
    <t>Zu beachten:</t>
  </si>
  <si>
    <t>In Gegenüberstellung zur Antragstellung müssen im Zuge der Abrechnung die tatsächlich bewerteten Eigenleistungen positionsweise aufgeschlüsselt erfasst werden.</t>
  </si>
  <si>
    <t>Über den Eigenanteil an der Finanzierung hinausgehende Eigenleistungen müssen zu den jeweils marktüblichen Preisen abzüglich eines 20-prozentigen Abschlags angesetzt werden. Dieser Betrag wird hier automatisch errechnet und in der Kostenübersicht eingefügt. Bitte kalkulieren Sie den Abschlag NICHT in Ihrer eingebrachten Kostenkalkulation.</t>
  </si>
  <si>
    <t>Personalkosten dürfen nur in Höhe der tatsächlich anfallenden Gehälter innerhalb der dem Projekt zuordenbaren Zeit angerechnet werden. Die Gehaltsabrechnungen sind bei Endabrechnung beizufügen.</t>
  </si>
  <si>
    <t xml:space="preserve">Handelt es sich bei den intern verrechneten Leistungen um Sachleistungen (Materialmiete, Schnittplatz etc.), muss der angesetzte Wert durch ein eingeholtes Vergleichsangebot belegbar sein. </t>
  </si>
  <si>
    <t>In dieser ILV Aufstellung ist der Produzent*innen Ertrag, die Fertigungsgemeinkosten und die Service Production Fee NICHT anzuführen.</t>
  </si>
  <si>
    <t>Herstellungskosten Förderungswerbende</t>
  </si>
  <si>
    <t>Summe Eigenanteil</t>
  </si>
  <si>
    <t>GESAMT</t>
  </si>
  <si>
    <t>20% Abzug</t>
  </si>
  <si>
    <t>Intern verrechnete Kostenposition</t>
  </si>
  <si>
    <t>Betrag</t>
  </si>
  <si>
    <t>tatsächlicher 
Betrag</t>
  </si>
  <si>
    <t>Finanzierungsplan</t>
  </si>
  <si>
    <t>Finanzierungsrückstellung</t>
  </si>
  <si>
    <t>beantragte / noch nicht zugesagte Finanzierungsmittel (exkl. FISAplus)</t>
  </si>
  <si>
    <t>ILV</t>
  </si>
  <si>
    <t>Eigenmittel</t>
  </si>
  <si>
    <t>KV 2023 +6,5%</t>
  </si>
  <si>
    <t>verfügbare Eigenleistung gesamt</t>
  </si>
  <si>
    <t>folgender Betrag muss nachweislich für das Projekt rückgestellt werden*:</t>
  </si>
  <si>
    <t>Die Herstellungskosten Förderungswerbende müssen zu 100% finanziert werden. Unter- oder Überfinanzierte Projekte können nicht gefördert werden.</t>
  </si>
  <si>
    <t>* beinhaltet in jedem Fall die Eigenmittel, welche immer nachweislich rückgestellt werden müssen</t>
  </si>
  <si>
    <t>Bei der Abrechnung tragen Sie die tatsächlich erhaltenen Mittel ein. Auch hier muss das Ergebnis genau 100% betragen.</t>
  </si>
  <si>
    <t>Überschreitungsreserve</t>
  </si>
  <si>
    <t>Prozent</t>
  </si>
  <si>
    <t>Finanzierung</t>
  </si>
  <si>
    <t>1. FREMDFINANZIERUNG</t>
  </si>
  <si>
    <t>Finanzierungsart</t>
  </si>
  <si>
    <t>zugesagt/beantragt</t>
  </si>
  <si>
    <t>€</t>
  </si>
  <si>
    <t>%</t>
  </si>
  <si>
    <t>FISAplus</t>
  </si>
  <si>
    <t xml:space="preserve">FISAplus </t>
  </si>
  <si>
    <t>FISAplus Gender Gap Financing</t>
  </si>
  <si>
    <t>FISAplus Grüner Bonus</t>
  </si>
  <si>
    <t>Sonstige Förderungen</t>
  </si>
  <si>
    <t>Förderung 1</t>
  </si>
  <si>
    <t>Förderung 2</t>
  </si>
  <si>
    <t>Förderung 3</t>
  </si>
  <si>
    <t>Förderung 4</t>
  </si>
  <si>
    <t>Förderung 5</t>
  </si>
  <si>
    <t>RTR Exzellenzbonus</t>
  </si>
  <si>
    <t>Sonstige Finanzierungen</t>
  </si>
  <si>
    <t>Sponsoring (bar)</t>
  </si>
  <si>
    <t>Weitere Finanzierung</t>
  </si>
  <si>
    <t>SUMME Fremdfinanzierung</t>
  </si>
  <si>
    <t>2. EIGENFINANZIERUNG ( EIGENANTEIL)</t>
  </si>
  <si>
    <t>Kreditfinanzierung</t>
  </si>
  <si>
    <t>SUMME EIGENANTEIL</t>
  </si>
  <si>
    <t>Finanzbedarfsplan / Cashflow-Plan</t>
  </si>
  <si>
    <t>Tragen Sie hier ein, wann Sie mit welchen Einnahmen und Ausgaben rechnen. Die Summe der jeweiligen Zeile muss dem Gesamtbetrag (grau) entsprechen.</t>
  </si>
  <si>
    <t>Für die Herstellung von Postproduktionsteilen, wenn also keine Drehtage stattfinden, reicht es wenn Sie Ihre Einnahmen und Ausgaben auf die letzen 3 Spalten aufteilen.</t>
  </si>
  <si>
    <t>Die letzte FISAplus Rate ist immer in die Spalte Endabwicklung einzutragen.</t>
  </si>
  <si>
    <t>Vorkosten</t>
  </si>
  <si>
    <t>Vorproduktion</t>
  </si>
  <si>
    <t>Drehbeginn</t>
  </si>
  <si>
    <t>Drehmitte</t>
  </si>
  <si>
    <t>Drehende</t>
  </si>
  <si>
    <t>Rohschnitt</t>
  </si>
  <si>
    <t>Fertigstellung</t>
  </si>
  <si>
    <t>Endabrechnung</t>
  </si>
  <si>
    <t>Datum / Zeitraum:</t>
  </si>
  <si>
    <t>EINNAHMEN</t>
  </si>
  <si>
    <r>
      <t xml:space="preserve">KONTROLLE
</t>
    </r>
    <r>
      <rPr>
        <sz val="10"/>
        <color theme="1"/>
        <rFont val="Arial"/>
        <family val="2"/>
      </rPr>
      <t>(muss 0 ergeben)</t>
    </r>
  </si>
  <si>
    <t>FISAplus Zuschuss gesamt</t>
  </si>
  <si>
    <t>SUMME</t>
  </si>
  <si>
    <t>AUSGABEN</t>
  </si>
  <si>
    <t>Vorkosten der Produktion</t>
  </si>
  <si>
    <t>Atelier, Ausleuchtung, Außenaufnahmen</t>
  </si>
  <si>
    <t>Bild, Ton, Bearbeitung</t>
  </si>
  <si>
    <t>Allgemeine Kosten</t>
  </si>
  <si>
    <t>Fertigungskosten</t>
  </si>
  <si>
    <t>Service Production Fee</t>
  </si>
  <si>
    <t>15.</t>
  </si>
  <si>
    <t>Fertigungsgemeinkosten</t>
  </si>
  <si>
    <t>Ertrag für ProduzentIn</t>
  </si>
  <si>
    <t>Fertigstellungsversicherung</t>
  </si>
  <si>
    <t>Kosten der Finanzierung</t>
  </si>
  <si>
    <t>Gesamtherstellungskosten Förderungswerbende</t>
  </si>
  <si>
    <t>ÜBERSCHUSS / BEDARF</t>
  </si>
  <si>
    <t>Erläuterungen bei erhöhtem Finanzbedarf (evtl. notwendige Zwischenfinanzierungen + Herkunft der Mittel)</t>
  </si>
  <si>
    <t>Abweichungserläuterung</t>
  </si>
  <si>
    <r>
      <t xml:space="preserve">Erläuterung ab 20 %-Abweichung zu den Vertragskosten
</t>
    </r>
    <r>
      <rPr>
        <sz val="12"/>
        <rFont val="Arial"/>
        <family val="2"/>
      </rPr>
      <t>(Über-/Unterschreitungen (in Kategorien) sind schriftlich zu begründen)</t>
    </r>
  </si>
  <si>
    <t>Kategorie</t>
  </si>
  <si>
    <t>Abweichung Herstellungskosten Förderungswerbende</t>
  </si>
  <si>
    <t>Abweichungen 
FISA Effekt</t>
  </si>
  <si>
    <t>Begründung</t>
  </si>
  <si>
    <t>Vorkosten der Produktion (Vorarbeiten)</t>
  </si>
  <si>
    <t>Belegaufstellung Herstellungskosten Förderungswerbende</t>
  </si>
  <si>
    <t>Es steht Ihnen frei Ihre eigene Belegsaufstellung hier in diesem Dokument einzufügen. Diese muss jedoch den unten angeführten Formalkriterien entsprechen und mindestens die in unserem Beispiel angeführten Spalten enthalten. Die Abgabe eines PDF Dokuments ist nicht gestattet.</t>
  </si>
  <si>
    <t>Die Summe der Belege entspricht den Fertigungskosten FISAplus Effekt (ABRECHNUNG) OHNE der in der ILV Aufstellung ausgewiesenen Eigenleistung.</t>
  </si>
  <si>
    <t>Aus den hier angeführten Belegen zieht die aws Stichproben mindestens in Höhe des Zuschusses. Diese Belege sind mit der fortlaufenden Nummerierung zu versehen und im Fördermanager hochzuladen.</t>
  </si>
  <si>
    <t>Bitte beachten Sie bereits bei der Belegsaufstellung darauf, nicht förderbare Belege auszuschließen.</t>
  </si>
  <si>
    <t>KONTROLLE</t>
  </si>
  <si>
    <t>Fehlbetrag</t>
  </si>
  <si>
    <t>FISA Effekt (exkl. ILV)</t>
  </si>
  <si>
    <t>Diese Tabelle befüllt sich nur vollständig, wenn Sie die unten angeführte Belegsaufstellung benutzen.</t>
  </si>
  <si>
    <t>Ergebnis</t>
  </si>
  <si>
    <t>fortlaufende Nummerierung</t>
  </si>
  <si>
    <t>eindeutig zuordenbare Benennung des Belegs</t>
  </si>
  <si>
    <t>Lieferant/ Unternehmen</t>
  </si>
  <si>
    <t>Zahlungsbetrag brutto</t>
  </si>
  <si>
    <t>USt.</t>
  </si>
  <si>
    <t>Zahlungsbetrag netto</t>
  </si>
  <si>
    <t>davon FISAplus</t>
  </si>
  <si>
    <t>Stichprobe</t>
  </si>
  <si>
    <t>NICHT förderfähig</t>
  </si>
  <si>
    <t>Bemerkungen</t>
  </si>
  <si>
    <t>Projektbericht</t>
  </si>
  <si>
    <t>(*falls von Angaben im Vertrag abweichend)</t>
  </si>
  <si>
    <t>DREH- /ARBEITSTAGE</t>
  </si>
  <si>
    <t>Service Production Fee (gemäß Abschnitt II, bis 10%)</t>
  </si>
  <si>
    <t>Beispielobjekt Bild 48</t>
  </si>
  <si>
    <t>Zum Beispiel GmbH</t>
  </si>
  <si>
    <t>Bunte Felder werden automatisch ausgefüllt.</t>
  </si>
  <si>
    <r>
      <t xml:space="preserve">Bitte füllen Sie alle </t>
    </r>
    <r>
      <rPr>
        <b/>
        <i/>
        <sz val="11"/>
        <color theme="1"/>
        <rFont val="Arial"/>
        <family val="2"/>
      </rPr>
      <t>weißen Felder</t>
    </r>
    <r>
      <rPr>
        <i/>
        <sz val="11"/>
        <color theme="1"/>
        <rFont val="Arial"/>
        <family val="2"/>
      </rPr>
      <t xml:space="preserve"> (siehe oben) im Abgleich mit Ihren Angaben im Fördermanager aus.</t>
    </r>
  </si>
  <si>
    <t>Datum der Meldung bei Erhöhung</t>
  </si>
  <si>
    <t>Anmerkungen</t>
  </si>
  <si>
    <t>Die Höhe der bewerteten Eigenleistungen kann bei der Endabrechnung nur in begründeten Ausnahmefällen und nur dann erhöht werden, wenn die aws zuvor darüber in Kenntnis gesetzt und dies von der aws genehmigt wurde. Das Datum der Meldung ist in der Tabelle einzutragen.</t>
  </si>
  <si>
    <t>In diesem Dokument gilt es IHRE Herstellungskosten (bzw. im Falle von Koproduktionen die Gesamtherstellungskosten) zu finanzieren.</t>
  </si>
  <si>
    <t>Anteil Förderwerbende</t>
  </si>
  <si>
    <t>Position</t>
  </si>
  <si>
    <t>Name</t>
  </si>
  <si>
    <t>steuerrechtlicher Wohnsitz (Land)</t>
  </si>
  <si>
    <t>relevant für Gender Gap</t>
  </si>
  <si>
    <t xml:space="preserve">§99 Abzugsteuer pflichtig </t>
  </si>
  <si>
    <t>Rolle</t>
  </si>
  <si>
    <t>Motivliste</t>
  </si>
  <si>
    <t>Motiv</t>
  </si>
  <si>
    <t>Adresse</t>
  </si>
  <si>
    <t>Berufsbezeichung laut KV
 (bei Abweichung)</t>
  </si>
  <si>
    <t>Nationalität</t>
  </si>
  <si>
    <t>5. Stabliste</t>
  </si>
  <si>
    <t>6. Castliste</t>
  </si>
  <si>
    <t>7. Motivliste</t>
  </si>
  <si>
    <t>8. Erläuterung Abweichungen</t>
  </si>
  <si>
    <t>9. Belegsaufstellung</t>
  </si>
  <si>
    <t>10. Projektbericht</t>
  </si>
  <si>
    <t>Summe Belegsaufstellung</t>
  </si>
  <si>
    <t>Kostenkategorie nach Kostenübersicht FISAplus (optional)</t>
  </si>
  <si>
    <t>Ergebniszeile</t>
  </si>
  <si>
    <t>Erfassen Sie hier bitte eine Stellungnahme zum Ablauf der Produktion, insbesondere zu unvorhergesehenen Vorkommnissen, die während der Projektlaufzeit eingetreten sind, sowie aktuelle Informationen zur kommerziellen Auswertung.</t>
  </si>
  <si>
    <t>Zahlungsdatum (optional)</t>
  </si>
  <si>
    <t>Rechnungsdatum</t>
  </si>
  <si>
    <t>Anteil Koproduktion(en)</t>
  </si>
  <si>
    <t>Castliste</t>
  </si>
  <si>
    <t>Stabliste / projektbezogene Mitarbeiter</t>
  </si>
  <si>
    <t>v5 - 5.11.2024</t>
  </si>
  <si>
    <t>Gesamter Prozentsatz des Zuschusses</t>
  </si>
  <si>
    <t>*</t>
  </si>
  <si>
    <t>gesamter beantragter Zuschuss</t>
  </si>
  <si>
    <t>Gender Gap Financing (pauschal 25.000)</t>
  </si>
  <si>
    <t>Grüner Bonus (5% der Bemessungsgrundlage)</t>
  </si>
  <si>
    <t>Beantragter FISA+ Zuschuss</t>
  </si>
  <si>
    <t>ABSCHLAG ILV</t>
  </si>
  <si>
    <t xml:space="preserve">Fertigungsgemeinkosten </t>
  </si>
  <si>
    <t>Ertrag für die Produzentin bzw. für den Produzenten UND</t>
  </si>
  <si>
    <t>Service Production Fee ODER</t>
  </si>
  <si>
    <r>
      <t xml:space="preserve">Allgemeine </t>
    </r>
    <r>
      <rPr>
        <b/>
        <sz val="6"/>
        <color theme="1"/>
        <rFont val="Arial"/>
        <family val="2"/>
      </rPr>
      <t>projektbezogene</t>
    </r>
    <r>
      <rPr>
        <sz val="6"/>
        <color theme="1"/>
        <rFont val="Arial"/>
        <family val="2"/>
      </rPr>
      <t xml:space="preserve"> Kosten</t>
    </r>
  </si>
  <si>
    <t>Gesamtherstellungskosten</t>
  </si>
  <si>
    <t xml:space="preserve">       Gender Gap Bonus</t>
  </si>
  <si>
    <t>grüner Bonus*</t>
  </si>
  <si>
    <r>
      <t>Beantragter FISA+ Zuschuss (</t>
    </r>
    <r>
      <rPr>
        <b/>
        <sz val="11"/>
        <color rgb="FFFF0000"/>
        <rFont val="Arial"/>
        <family val="2"/>
      </rPr>
      <t>exkl.</t>
    </r>
    <r>
      <rPr>
        <b/>
        <sz val="11"/>
        <color theme="0"/>
        <rFont val="Arial"/>
        <family val="2"/>
      </rPr>
      <t xml:space="preserve"> Gender Gap Financing) </t>
    </r>
    <r>
      <rPr>
        <b/>
        <sz val="14"/>
        <color rgb="FFFF0000"/>
        <rFont val="Arial"/>
        <family val="2"/>
      </rPr>
      <t>ohne</t>
    </r>
    <r>
      <rPr>
        <b/>
        <sz val="11"/>
        <color theme="0"/>
        <rFont val="Arial"/>
        <family val="2"/>
      </rPr>
      <t xml:space="preserve"> Grünen Bonus*</t>
    </r>
  </si>
  <si>
    <t>in % der Bemessungsgrundlage (ohne GGF)</t>
  </si>
  <si>
    <t>Dieses Blatt füllt sich automatisch aus und dient als Vorlage für den Vertragsanhang. Eine Bearbeitung dieser Seite ist nicht möglich bzw. notwendig.</t>
  </si>
  <si>
    <t>endgültige Bemessungsgrundlage</t>
  </si>
  <si>
    <t xml:space="preserve">Zuschusskürzung </t>
  </si>
  <si>
    <t>Abzüge durch AWS</t>
  </si>
  <si>
    <t>,</t>
  </si>
  <si>
    <t>gesamter tatsächlicher
FISA+ Zuschuss</t>
  </si>
  <si>
    <t>Auftraggebendes Unternehmen</t>
  </si>
  <si>
    <t>Mediendienstanbieter OHNE Lizenzanteile</t>
  </si>
  <si>
    <t>Mediendienstanbieter 1</t>
  </si>
  <si>
    <t>Mediendienstanbieter 2</t>
  </si>
  <si>
    <t>Mediendienstanbieter 3</t>
  </si>
  <si>
    <t>Mediendienstanbieter 1 Anteil KoProuktion</t>
  </si>
  <si>
    <t>Mediendienstanbieter 2 Anteil KoProduktion</t>
  </si>
  <si>
    <t>Mediendienstanbieter 3 Anteil KoProduktion</t>
  </si>
  <si>
    <t>Mediendienstanbieter  Lizenzanteile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</si>
</sst>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1" formatCode="_-* #,##0_-;\-* #,##0_-;_-* &quot;-&quot;_-;_-@_-"/>
    <numFmt numFmtId="44" formatCode="_-&quot;€&quot;\ * #,##0.00_-;\-&quot;€&quot;\ * #,##0.00_-;_-&quot;€&quot;\ * &quot;-&quot;??_-;_-@_-"/>
    <numFmt numFmtId="43" formatCode="_-* #,##0.00_-;\-* #,##0.00_-;_-* &quot;-&quot;??_-;_-@_-"/>
    <numFmt numFmtId="164" formatCode="#,###"/>
    <numFmt numFmtId="165" formatCode="&quot;€&quot;\ #,##0.00"/>
    <numFmt numFmtId="166" formatCode="_-* #,##0_-;\-* #,##0_-;_-* &quot;-&quot;??_-;_-@_-"/>
    <numFmt numFmtId="167" formatCode="#,##0_ ;[Red]\-#,##0\ "/>
    <numFmt numFmtId="168" formatCode="[$-F400]h:mm:ss\ AM/PM"/>
  </numFmts>
  <fonts count="102" x14ac:knownFonts="1">
    <font>
      <sz val="11"/>
      <color theme="1"/>
      <name val="Calibri"/>
      <family val="2"/>
      <scheme val="minor"/>
    </font>
    <font>
      <sz val="11"/>
      <color theme="1"/>
      <name val="Calibri"/>
      <family val="2"/>
      <scheme val="minor"/>
    </font>
    <font>
      <b/>
      <sz val="11"/>
      <color theme="1"/>
      <name val="Arial"/>
      <family val="2"/>
    </font>
    <font>
      <b/>
      <sz val="10"/>
      <color theme="1"/>
      <name val="Arial"/>
      <family val="2"/>
    </font>
    <font>
      <sz val="9"/>
      <color rgb="FF000000"/>
      <name val="Arial"/>
      <family val="2"/>
    </font>
    <font>
      <sz val="9"/>
      <color theme="1"/>
      <name val="Arial"/>
      <family val="2"/>
    </font>
    <font>
      <sz val="11"/>
      <color rgb="FF000000"/>
      <name val="Arial"/>
      <family val="2"/>
    </font>
    <font>
      <sz val="10"/>
      <name val="Arial"/>
      <family val="2"/>
    </font>
    <font>
      <sz val="12"/>
      <name val="Arial"/>
      <family val="2"/>
    </font>
    <font>
      <b/>
      <sz val="12"/>
      <name val="Arial"/>
      <family val="2"/>
    </font>
    <font>
      <sz val="12"/>
      <color theme="0"/>
      <name val="Arial"/>
      <family val="2"/>
    </font>
    <font>
      <b/>
      <sz val="12"/>
      <color theme="0"/>
      <name val="Arial"/>
      <family val="2"/>
    </font>
    <font>
      <sz val="10"/>
      <color theme="1"/>
      <name val="Arial"/>
      <family val="2"/>
    </font>
    <font>
      <sz val="11"/>
      <color theme="1"/>
      <name val="Arial"/>
      <family val="2"/>
    </font>
    <font>
      <i/>
      <sz val="11"/>
      <color theme="1"/>
      <name val="Arial"/>
      <family val="2"/>
    </font>
    <font>
      <i/>
      <sz val="10"/>
      <color theme="1"/>
      <name val="Arial"/>
      <family val="2"/>
    </font>
    <font>
      <b/>
      <i/>
      <sz val="20"/>
      <color theme="1"/>
      <name val="Arial"/>
      <family val="2"/>
    </font>
    <font>
      <b/>
      <i/>
      <sz val="16"/>
      <color theme="1"/>
      <name val="Arial"/>
      <family val="2"/>
    </font>
    <font>
      <i/>
      <sz val="11"/>
      <name val="Arial"/>
      <family val="2"/>
    </font>
    <font>
      <b/>
      <sz val="14"/>
      <color theme="1"/>
      <name val="Arial"/>
      <family val="2"/>
    </font>
    <font>
      <b/>
      <i/>
      <sz val="11"/>
      <color theme="1"/>
      <name val="Arial"/>
      <family val="2"/>
    </font>
    <font>
      <i/>
      <sz val="8"/>
      <color theme="0" tint="-0.249977111117893"/>
      <name val="Arial"/>
      <family val="2"/>
    </font>
    <font>
      <sz val="11"/>
      <color rgb="FFFF0000"/>
      <name val="Arial"/>
      <family val="2"/>
    </font>
    <font>
      <sz val="8"/>
      <color theme="0" tint="-0.34998626667073579"/>
      <name val="Arial"/>
      <family val="2"/>
    </font>
    <font>
      <b/>
      <i/>
      <sz val="26"/>
      <color rgb="FFFF0000"/>
      <name val="Arial"/>
      <family val="2"/>
    </font>
    <font>
      <b/>
      <i/>
      <sz val="28"/>
      <color rgb="FFFF0000"/>
      <name val="Arial"/>
      <family val="2"/>
    </font>
    <font>
      <sz val="20"/>
      <color theme="1"/>
      <name val="Arial"/>
      <family val="2"/>
    </font>
    <font>
      <sz val="12"/>
      <color theme="1"/>
      <name val="Arial"/>
      <family val="2"/>
    </font>
    <font>
      <b/>
      <sz val="11"/>
      <color theme="0"/>
      <name val="Arial"/>
      <family val="2"/>
    </font>
    <font>
      <i/>
      <sz val="11"/>
      <color theme="0"/>
      <name val="Arial"/>
      <family val="2"/>
    </font>
    <font>
      <sz val="11"/>
      <color theme="0"/>
      <name val="Arial"/>
      <family val="2"/>
    </font>
    <font>
      <sz val="11"/>
      <color theme="6"/>
      <name val="Arial"/>
      <family val="2"/>
    </font>
    <font>
      <b/>
      <sz val="14"/>
      <color rgb="FFFF0000"/>
      <name val="Arial"/>
      <family val="2"/>
    </font>
    <font>
      <sz val="11"/>
      <name val="Arial"/>
      <family val="2"/>
    </font>
    <font>
      <sz val="11"/>
      <color theme="1" tint="0.14999847407452621"/>
      <name val="Arial"/>
      <family val="2"/>
    </font>
    <font>
      <i/>
      <sz val="11"/>
      <color rgb="FFFF0000"/>
      <name val="Arial"/>
      <family val="2"/>
    </font>
    <font>
      <b/>
      <i/>
      <sz val="14"/>
      <name val="Arial"/>
      <family val="2"/>
    </font>
    <font>
      <b/>
      <sz val="12"/>
      <color theme="1"/>
      <name val="Arial"/>
      <family val="2"/>
    </font>
    <font>
      <b/>
      <sz val="12"/>
      <color rgb="FFFF0000"/>
      <name val="Arial"/>
      <family val="2"/>
    </font>
    <font>
      <b/>
      <sz val="11"/>
      <name val="Arial"/>
      <family val="2"/>
    </font>
    <font>
      <i/>
      <sz val="9"/>
      <color theme="1"/>
      <name val="Arial"/>
      <family val="2"/>
    </font>
    <font>
      <i/>
      <sz val="8"/>
      <color theme="1"/>
      <name val="Arial"/>
      <family val="2"/>
    </font>
    <font>
      <sz val="10"/>
      <name val="Arial"/>
      <family val="2"/>
    </font>
    <font>
      <b/>
      <i/>
      <sz val="10"/>
      <color theme="1"/>
      <name val="Arial"/>
      <family val="2"/>
    </font>
    <font>
      <i/>
      <sz val="10"/>
      <color rgb="FF000000"/>
      <name val="Arial"/>
      <family val="2"/>
    </font>
    <font>
      <b/>
      <i/>
      <sz val="11"/>
      <name val="Arial"/>
      <family val="2"/>
    </font>
    <font>
      <i/>
      <sz val="10"/>
      <name val="Arial"/>
      <family val="2"/>
    </font>
    <font>
      <b/>
      <sz val="11"/>
      <color theme="2"/>
      <name val="Arial"/>
      <family val="2"/>
    </font>
    <font>
      <sz val="11"/>
      <color theme="2"/>
      <name val="Arial"/>
      <family val="2"/>
    </font>
    <font>
      <b/>
      <sz val="16"/>
      <name val="Arial"/>
      <family val="2"/>
    </font>
    <font>
      <sz val="8"/>
      <name val="Calibri"/>
      <family val="2"/>
      <scheme val="minor"/>
    </font>
    <font>
      <sz val="8"/>
      <name val="Arial"/>
      <family val="2"/>
    </font>
    <font>
      <sz val="8"/>
      <color rgb="FFFF0000"/>
      <name val="Arial"/>
      <family val="2"/>
    </font>
    <font>
      <sz val="8"/>
      <color theme="1"/>
      <name val="Arial"/>
      <family val="2"/>
    </font>
    <font>
      <sz val="8"/>
      <color theme="0"/>
      <name val="Arial"/>
      <family val="2"/>
    </font>
    <font>
      <b/>
      <sz val="8"/>
      <name val="Arial"/>
      <family val="2"/>
    </font>
    <font>
      <b/>
      <sz val="8"/>
      <color theme="1"/>
      <name val="Arial"/>
      <family val="2"/>
    </font>
    <font>
      <b/>
      <sz val="8"/>
      <color theme="0"/>
      <name val="Arial"/>
      <family val="2"/>
    </font>
    <font>
      <i/>
      <sz val="8"/>
      <name val="Arial"/>
      <family val="2"/>
    </font>
    <font>
      <i/>
      <sz val="9"/>
      <name val="Arial"/>
      <family val="2"/>
    </font>
    <font>
      <i/>
      <sz val="8"/>
      <color rgb="FFFF0000"/>
      <name val="Arial"/>
      <family val="2"/>
    </font>
    <font>
      <b/>
      <sz val="8"/>
      <color rgb="FFFF0000"/>
      <name val="Arial"/>
      <family val="2"/>
    </font>
    <font>
      <b/>
      <sz val="20"/>
      <color theme="1"/>
      <name val="Arial"/>
      <family val="2"/>
    </font>
    <font>
      <b/>
      <sz val="18"/>
      <color theme="1"/>
      <name val="Arial"/>
      <family val="2"/>
    </font>
    <font>
      <b/>
      <sz val="18"/>
      <color rgb="FF000000"/>
      <name val="Arial"/>
      <family val="2"/>
    </font>
    <font>
      <b/>
      <sz val="14"/>
      <name val="Arial"/>
      <family val="2"/>
    </font>
    <font>
      <i/>
      <sz val="10"/>
      <color theme="0" tint="-0.499984740745262"/>
      <name val="Arial"/>
      <family val="2"/>
    </font>
    <font>
      <i/>
      <sz val="12"/>
      <color theme="0" tint="-0.499984740745262"/>
      <name val="Arial"/>
      <family val="2"/>
    </font>
    <font>
      <b/>
      <sz val="20"/>
      <name val="Arial"/>
      <family val="2"/>
    </font>
    <font>
      <b/>
      <sz val="11"/>
      <color rgb="FFFF0000"/>
      <name val="Arial"/>
      <family val="2"/>
    </font>
    <font>
      <b/>
      <sz val="11"/>
      <color theme="0" tint="-0.14999847407452621"/>
      <name val="Arial"/>
      <family val="2"/>
    </font>
    <font>
      <sz val="11"/>
      <color theme="0" tint="-0.14999847407452621"/>
      <name val="Arial"/>
      <family val="2"/>
    </font>
    <font>
      <sz val="10"/>
      <color rgb="FF111111"/>
      <name val="DM Sans"/>
    </font>
    <font>
      <b/>
      <sz val="11"/>
      <name val="Calibri"/>
      <family val="2"/>
      <scheme val="minor"/>
    </font>
    <font>
      <b/>
      <i/>
      <sz val="11"/>
      <name val="Calibri"/>
      <family val="2"/>
      <scheme val="minor"/>
    </font>
    <font>
      <sz val="14"/>
      <name val="Calibri"/>
      <family val="2"/>
      <scheme val="minor"/>
    </font>
    <font>
      <i/>
      <sz val="8"/>
      <color theme="0"/>
      <name val="Arial"/>
      <family val="2"/>
    </font>
    <font>
      <i/>
      <sz val="6"/>
      <color theme="0"/>
      <name val="Arial"/>
      <family val="2"/>
    </font>
    <font>
      <b/>
      <i/>
      <sz val="8"/>
      <name val="Arial"/>
      <family val="2"/>
    </font>
    <font>
      <b/>
      <i/>
      <sz val="8"/>
      <color theme="1"/>
      <name val="Arial"/>
      <family val="2"/>
    </font>
    <font>
      <sz val="11"/>
      <color theme="0" tint="-4.9989318521683403E-2"/>
      <name val="Arial"/>
      <family val="2"/>
    </font>
    <font>
      <i/>
      <sz val="14"/>
      <name val="Arial"/>
      <family val="2"/>
    </font>
    <font>
      <b/>
      <sz val="10"/>
      <color theme="0" tint="-0.14999847407452621"/>
      <name val="Arial"/>
      <family val="2"/>
    </font>
    <font>
      <sz val="6"/>
      <color theme="1"/>
      <name val="Arial"/>
      <family val="2"/>
    </font>
    <font>
      <b/>
      <sz val="6"/>
      <color theme="0"/>
      <name val="Arial"/>
      <family val="2"/>
    </font>
    <font>
      <b/>
      <sz val="6"/>
      <color theme="1"/>
      <name val="Arial"/>
      <family val="2"/>
    </font>
    <font>
      <sz val="6"/>
      <color theme="0"/>
      <name val="Arial"/>
      <family val="2"/>
    </font>
    <font>
      <sz val="6"/>
      <color theme="1" tint="0.14999847407452621"/>
      <name val="Arial"/>
      <family val="2"/>
    </font>
    <font>
      <b/>
      <sz val="9"/>
      <color theme="0"/>
      <name val="Arial"/>
      <family val="2"/>
    </font>
    <font>
      <b/>
      <sz val="6"/>
      <name val="Arial"/>
      <family val="2"/>
    </font>
    <font>
      <b/>
      <sz val="10"/>
      <name val="Arial"/>
      <family val="2"/>
    </font>
    <font>
      <sz val="10"/>
      <color theme="0"/>
      <name val="Arial"/>
      <family val="2"/>
    </font>
    <font>
      <i/>
      <sz val="6"/>
      <color rgb="FFFF0000"/>
      <name val="Arial"/>
      <family val="2"/>
    </font>
    <font>
      <sz val="6"/>
      <name val="Arial"/>
      <family val="2"/>
    </font>
    <font>
      <sz val="6"/>
      <color theme="6"/>
      <name val="Arial"/>
      <family val="2"/>
    </font>
    <font>
      <sz val="6"/>
      <color rgb="FFFF0000"/>
      <name val="Arial"/>
      <family val="2"/>
    </font>
    <font>
      <b/>
      <sz val="6"/>
      <color theme="0" tint="-0.14999847407452621"/>
      <name val="Arial"/>
      <family val="2"/>
    </font>
    <font>
      <i/>
      <sz val="6"/>
      <color theme="1"/>
      <name val="Arial"/>
      <family val="2"/>
    </font>
    <font>
      <b/>
      <sz val="6"/>
      <color rgb="FFFF0000"/>
      <name val="Arial"/>
      <family val="2"/>
    </font>
    <font>
      <sz val="6"/>
      <color theme="0" tint="-0.14999847407452621"/>
      <name val="Arial"/>
      <family val="2"/>
    </font>
    <font>
      <b/>
      <sz val="9"/>
      <color theme="1"/>
      <name val="Arial"/>
      <family val="2"/>
    </font>
    <font>
      <sz val="9"/>
      <color theme="0"/>
      <name val="Arial"/>
      <family val="2"/>
    </font>
  </fonts>
  <fills count="27">
    <fill>
      <patternFill patternType="none"/>
    </fill>
    <fill>
      <patternFill patternType="gray125"/>
    </fill>
    <fill>
      <patternFill patternType="solid">
        <fgColor theme="9" tint="0.59999389629810485"/>
        <bgColor indexed="64"/>
      </patternFill>
    </fill>
    <fill>
      <patternFill patternType="solid">
        <fgColor theme="8" tint="0.79998168889431442"/>
        <bgColor indexed="64"/>
      </patternFill>
    </fill>
    <fill>
      <patternFill patternType="solid">
        <fgColor theme="1" tint="0.249977111117893"/>
        <bgColor indexed="64"/>
      </patternFill>
    </fill>
    <fill>
      <patternFill patternType="solid">
        <fgColor theme="2" tint="-0.249977111117893"/>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0" tint="-0.499984740745262"/>
        <bgColor indexed="64"/>
      </patternFill>
    </fill>
    <fill>
      <patternFill patternType="solid">
        <fgColor theme="7" tint="0.79998168889431442"/>
        <bgColor indexed="64"/>
      </patternFill>
    </fill>
    <fill>
      <patternFill patternType="solid">
        <fgColor theme="0"/>
        <bgColor indexed="64"/>
      </patternFill>
    </fill>
    <fill>
      <patternFill patternType="solid">
        <fgColor theme="0" tint="-0.34998626667073579"/>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1" tint="0.34998626667073579"/>
        <bgColor indexed="64"/>
      </patternFill>
    </fill>
    <fill>
      <patternFill patternType="solid">
        <fgColor theme="7" tint="0.59999389629810485"/>
        <bgColor indexed="64"/>
      </patternFill>
    </fill>
    <fill>
      <patternFill patternType="solid">
        <fgColor theme="8" tint="0.59999389629810485"/>
        <bgColor indexed="64"/>
      </patternFill>
    </fill>
    <fill>
      <patternFill patternType="solid">
        <fgColor theme="4" tint="-0.499984740745262"/>
        <bgColor indexed="64"/>
      </patternFill>
    </fill>
    <fill>
      <patternFill patternType="solid">
        <fgColor theme="4" tint="0.59999389629810485"/>
        <bgColor indexed="64"/>
      </patternFill>
    </fill>
    <fill>
      <patternFill patternType="solid">
        <fgColor rgb="FFFFF7E1"/>
        <bgColor indexed="64"/>
      </patternFill>
    </fill>
    <fill>
      <patternFill patternType="solid">
        <fgColor theme="4" tint="-0.249977111117893"/>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2"/>
        <bgColor indexed="64"/>
      </patternFill>
    </fill>
    <fill>
      <patternFill patternType="solid">
        <fgColor rgb="FF92D050"/>
        <bgColor indexed="64"/>
      </patternFill>
    </fill>
    <fill>
      <patternFill patternType="solid">
        <fgColor rgb="FFCC99FF"/>
        <bgColor indexed="64"/>
      </patternFill>
    </fill>
    <fill>
      <patternFill patternType="solid">
        <fgColor rgb="FF00B0F0"/>
        <bgColor indexed="64"/>
      </patternFill>
    </fill>
  </fills>
  <borders count="15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right style="medium">
        <color indexed="64"/>
      </right>
      <top style="thin">
        <color indexed="64"/>
      </top>
      <bottom/>
      <diagonal/>
    </border>
    <border>
      <left style="medium">
        <color indexed="64"/>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right/>
      <top style="medium">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style="double">
        <color indexed="64"/>
      </left>
      <right style="thin">
        <color indexed="64"/>
      </right>
      <top style="medium">
        <color indexed="64"/>
      </top>
      <bottom style="medium">
        <color indexed="64"/>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style="double">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theme="1"/>
      </left>
      <right/>
      <top style="medium">
        <color theme="1"/>
      </top>
      <bottom style="medium">
        <color theme="1"/>
      </bottom>
      <diagonal/>
    </border>
    <border>
      <left/>
      <right/>
      <top style="medium">
        <color theme="1"/>
      </top>
      <bottom style="medium">
        <color theme="1"/>
      </bottom>
      <diagonal/>
    </border>
    <border>
      <left/>
      <right style="medium">
        <color theme="1"/>
      </right>
      <top style="medium">
        <color theme="1"/>
      </top>
      <bottom style="medium">
        <color theme="1"/>
      </bottom>
      <diagonal/>
    </border>
    <border>
      <left style="thin">
        <color theme="1"/>
      </left>
      <right style="thin">
        <color theme="1"/>
      </right>
      <top style="thin">
        <color theme="1"/>
      </top>
      <bottom style="thin">
        <color theme="1"/>
      </bottom>
      <diagonal/>
    </border>
    <border>
      <left style="thin">
        <color theme="1"/>
      </left>
      <right style="thin">
        <color theme="1"/>
      </right>
      <top style="thin">
        <color theme="1"/>
      </top>
      <bottom/>
      <diagonal/>
    </border>
    <border>
      <left style="thin">
        <color theme="1"/>
      </left>
      <right style="thin">
        <color theme="1"/>
      </right>
      <top/>
      <bottom style="thin">
        <color theme="1"/>
      </bottom>
      <diagonal/>
    </border>
    <border>
      <left style="medium">
        <color theme="1"/>
      </left>
      <right style="medium">
        <color theme="1"/>
      </right>
      <top style="thin">
        <color theme="1"/>
      </top>
      <bottom style="thin">
        <color theme="1"/>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rgb="FF000000"/>
      </left>
      <right/>
      <top style="medium">
        <color rgb="FF000000"/>
      </top>
      <bottom/>
      <diagonal/>
    </border>
    <border>
      <left/>
      <right style="thin">
        <color theme="1"/>
      </right>
      <top/>
      <bottom style="thin">
        <color theme="1"/>
      </bottom>
      <diagonal/>
    </border>
    <border>
      <left/>
      <right/>
      <top style="medium">
        <color rgb="FF000000"/>
      </top>
      <bottom/>
      <diagonal/>
    </border>
    <border>
      <left style="thin">
        <color rgb="FF000000"/>
      </left>
      <right style="thin">
        <color rgb="FF000000"/>
      </right>
      <top style="thin">
        <color rgb="FF000000"/>
      </top>
      <bottom style="thin">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medium">
        <color theme="1"/>
      </left>
      <right style="medium">
        <color rgb="FF000000"/>
      </right>
      <top style="medium">
        <color rgb="FF000000"/>
      </top>
      <bottom style="medium">
        <color rgb="FF000000"/>
      </bottom>
      <diagonal/>
    </border>
    <border>
      <left style="thin">
        <color rgb="FF000000"/>
      </left>
      <right style="thin">
        <color rgb="FF000000"/>
      </right>
      <top style="thin">
        <color rgb="FF000000"/>
      </top>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diagonal/>
    </border>
    <border>
      <left style="thin">
        <color rgb="FF000000"/>
      </left>
      <right style="medium">
        <color rgb="FF000000"/>
      </right>
      <top style="medium">
        <color rgb="FF000000"/>
      </top>
      <bottom style="medium">
        <color rgb="FF000000"/>
      </bottom>
      <diagonal/>
    </border>
    <border>
      <left/>
      <right/>
      <top/>
      <bottom style="medium">
        <color rgb="FF000000"/>
      </bottom>
      <diagonal/>
    </border>
    <border>
      <left style="thin">
        <color rgb="FF000000"/>
      </left>
      <right style="thin">
        <color rgb="FF000000"/>
      </right>
      <top/>
      <bottom style="thin">
        <color rgb="FF000000"/>
      </bottom>
      <diagonal/>
    </border>
    <border>
      <left style="thin">
        <color indexed="64"/>
      </left>
      <right style="thin">
        <color indexed="64"/>
      </right>
      <top/>
      <bottom/>
      <diagonal/>
    </border>
    <border>
      <left style="medium">
        <color indexed="64"/>
      </left>
      <right style="thin">
        <color indexed="64"/>
      </right>
      <top style="medium">
        <color indexed="64"/>
      </top>
      <bottom style="medium">
        <color indexed="64"/>
      </bottom>
      <diagonal/>
    </border>
    <border>
      <left/>
      <right style="medium">
        <color rgb="FF000000"/>
      </right>
      <top style="medium">
        <color indexed="64"/>
      </top>
      <bottom style="medium">
        <color indexed="64"/>
      </bottom>
      <diagonal/>
    </border>
    <border>
      <left style="medium">
        <color theme="1"/>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top/>
      <bottom style="thin">
        <color indexed="64"/>
      </bottom>
      <diagonal/>
    </border>
    <border>
      <left/>
      <right style="thin">
        <color indexed="64"/>
      </right>
      <top style="medium">
        <color indexed="64"/>
      </top>
      <bottom style="medium">
        <color indexed="64"/>
      </bottom>
      <diagonal/>
    </border>
    <border>
      <left/>
      <right/>
      <top/>
      <bottom style="dashDotDot">
        <color indexed="64"/>
      </bottom>
      <diagonal/>
    </border>
    <border>
      <left/>
      <right style="dashDotDot">
        <color indexed="64"/>
      </right>
      <top/>
      <bottom style="dashDotDot">
        <color indexed="64"/>
      </bottom>
      <diagonal/>
    </border>
    <border>
      <left/>
      <right style="dashDotDot">
        <color indexed="64"/>
      </right>
      <top/>
      <bottom/>
      <diagonal/>
    </border>
    <border>
      <left/>
      <right/>
      <top style="thin">
        <color indexed="64"/>
      </top>
      <bottom style="double">
        <color indexed="64"/>
      </bottom>
      <diagonal/>
    </border>
    <border>
      <left style="double">
        <color indexed="64"/>
      </left>
      <right style="thin">
        <color indexed="64"/>
      </right>
      <top style="thin">
        <color indexed="64"/>
      </top>
      <bottom style="thin">
        <color indexed="64"/>
      </bottom>
      <diagonal/>
    </border>
    <border>
      <left/>
      <right style="medium">
        <color theme="1"/>
      </right>
      <top style="medium">
        <color theme="1"/>
      </top>
      <bottom/>
      <diagonal/>
    </border>
    <border>
      <left style="thin">
        <color theme="1"/>
      </left>
      <right/>
      <top/>
      <bottom style="thin">
        <color theme="1"/>
      </bottom>
      <diagonal/>
    </border>
    <border>
      <left style="medium">
        <color indexed="64"/>
      </left>
      <right style="medium">
        <color indexed="64"/>
      </right>
      <top/>
      <bottom style="thin">
        <color indexed="64"/>
      </bottom>
      <diagonal/>
    </border>
    <border>
      <left style="thin">
        <color theme="1"/>
      </left>
      <right style="thin">
        <color theme="1"/>
      </right>
      <top/>
      <bottom style="medium">
        <color indexed="64"/>
      </bottom>
      <diagonal/>
    </border>
    <border>
      <left style="dashDotDot">
        <color indexed="64"/>
      </left>
      <right/>
      <top style="dashDotDot">
        <color indexed="64"/>
      </top>
      <bottom/>
      <diagonal/>
    </border>
    <border>
      <left/>
      <right/>
      <top style="dashDotDot">
        <color indexed="64"/>
      </top>
      <bottom/>
      <diagonal/>
    </border>
    <border>
      <left/>
      <right style="dashDotDot">
        <color indexed="64"/>
      </right>
      <top style="dashDotDot">
        <color indexed="64"/>
      </top>
      <bottom/>
      <diagonal/>
    </border>
    <border>
      <left style="dashDotDot">
        <color indexed="64"/>
      </left>
      <right/>
      <top/>
      <bottom/>
      <diagonal/>
    </border>
    <border>
      <left style="dashDotDot">
        <color indexed="64"/>
      </left>
      <right/>
      <top/>
      <bottom style="dashDotDot">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style="medium">
        <color theme="1"/>
      </bottom>
      <diagonal/>
    </border>
    <border>
      <left style="medium">
        <color indexed="64"/>
      </left>
      <right style="medium">
        <color indexed="64"/>
      </right>
      <top style="medium">
        <color theme="1"/>
      </top>
      <bottom style="medium">
        <color theme="1"/>
      </bottom>
      <diagonal/>
    </border>
    <border>
      <left style="medium">
        <color indexed="64"/>
      </left>
      <right style="medium">
        <color indexed="64"/>
      </right>
      <top style="medium">
        <color theme="1"/>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thin">
        <color indexed="64"/>
      </top>
      <bottom style="medium">
        <color indexed="64"/>
      </bottom>
      <diagonal/>
    </border>
    <border>
      <left style="thin">
        <color theme="1"/>
      </left>
      <right/>
      <top style="medium">
        <color indexed="64"/>
      </top>
      <bottom style="thin">
        <color theme="1"/>
      </bottom>
      <diagonal/>
    </border>
    <border>
      <left/>
      <right style="medium">
        <color indexed="64"/>
      </right>
      <top style="medium">
        <color indexed="64"/>
      </top>
      <bottom style="thin">
        <color theme="1"/>
      </bottom>
      <diagonal/>
    </border>
    <border>
      <left style="thin">
        <color theme="1"/>
      </left>
      <right/>
      <top style="thin">
        <color theme="1"/>
      </top>
      <bottom style="thin">
        <color theme="1"/>
      </bottom>
      <diagonal/>
    </border>
    <border>
      <left/>
      <right style="medium">
        <color indexed="64"/>
      </right>
      <top style="thin">
        <color theme="1"/>
      </top>
      <bottom style="thin">
        <color theme="1"/>
      </bottom>
      <diagonal/>
    </border>
    <border>
      <left style="medium">
        <color indexed="64"/>
      </left>
      <right/>
      <top style="medium">
        <color indexed="64"/>
      </top>
      <bottom style="thin">
        <color indexed="64"/>
      </bottom>
      <diagonal/>
    </border>
    <border>
      <left style="medium">
        <color indexed="64"/>
      </left>
      <right/>
      <top style="thin">
        <color indexed="64"/>
      </top>
      <bottom style="double">
        <color indexed="64"/>
      </bottom>
      <diagonal/>
    </border>
    <border>
      <left style="thin">
        <color indexed="64"/>
      </left>
      <right/>
      <top style="medium">
        <color indexed="64"/>
      </top>
      <bottom/>
      <diagonal/>
    </border>
    <border>
      <left/>
      <right style="thin">
        <color theme="1"/>
      </right>
      <top style="medium">
        <color indexed="64"/>
      </top>
      <bottom/>
      <diagonal/>
    </border>
    <border>
      <left style="thin">
        <color theme="1"/>
      </left>
      <right/>
      <top style="medium">
        <color indexed="64"/>
      </top>
      <bottom/>
      <diagonal/>
    </border>
    <border>
      <left style="thin">
        <color theme="1"/>
      </left>
      <right style="thin">
        <color theme="1"/>
      </right>
      <top style="medium">
        <color indexed="64"/>
      </top>
      <bottom style="thin">
        <color theme="1"/>
      </bottom>
      <diagonal/>
    </border>
    <border>
      <left style="thin">
        <color theme="1"/>
      </left>
      <right/>
      <top style="thin">
        <color theme="1"/>
      </top>
      <bottom style="medium">
        <color indexed="64"/>
      </bottom>
      <diagonal/>
    </border>
    <border>
      <left/>
      <right style="medium">
        <color indexed="64"/>
      </right>
      <top style="thin">
        <color theme="1"/>
      </top>
      <bottom style="medium">
        <color indexed="64"/>
      </bottom>
      <diagonal/>
    </border>
    <border>
      <left/>
      <right style="thin">
        <color theme="1"/>
      </right>
      <top/>
      <bottom/>
      <diagonal/>
    </border>
    <border>
      <left style="medium">
        <color indexed="64"/>
      </left>
      <right style="thin">
        <color rgb="FF000000"/>
      </right>
      <top style="medium">
        <color indexed="64"/>
      </top>
      <bottom style="medium">
        <color indexed="64"/>
      </bottom>
      <diagonal/>
    </border>
    <border>
      <left style="thin">
        <color rgb="FF000000"/>
      </left>
      <right style="thin">
        <color rgb="FF000000"/>
      </right>
      <top style="medium">
        <color indexed="64"/>
      </top>
      <bottom style="medium">
        <color indexed="64"/>
      </bottom>
      <diagonal/>
    </border>
    <border>
      <left/>
      <right style="thin">
        <color theme="1"/>
      </right>
      <top style="medium">
        <color indexed="64"/>
      </top>
      <bottom style="medium">
        <color indexed="64"/>
      </bottom>
      <diagonal/>
    </border>
    <border>
      <left style="thin">
        <color rgb="FF000000"/>
      </left>
      <right/>
      <top/>
      <bottom style="thin">
        <color rgb="FF000000"/>
      </bottom>
      <diagonal/>
    </border>
    <border>
      <left style="thin">
        <color rgb="FF000000"/>
      </left>
      <right/>
      <top/>
      <bottom/>
      <diagonal/>
    </border>
    <border>
      <left style="thin">
        <color rgb="FF000000"/>
      </left>
      <right/>
      <top style="medium">
        <color indexed="64"/>
      </top>
      <bottom style="medium">
        <color indexed="64"/>
      </bottom>
      <diagonal/>
    </border>
    <border>
      <left/>
      <right style="medium">
        <color theme="1"/>
      </right>
      <top/>
      <bottom style="thin">
        <color theme="1"/>
      </bottom>
      <diagonal/>
    </border>
    <border>
      <left/>
      <right style="medium">
        <color theme="1"/>
      </right>
      <top style="thin">
        <color theme="1"/>
      </top>
      <bottom style="thin">
        <color theme="1"/>
      </bottom>
      <diagonal/>
    </border>
    <border>
      <left/>
      <right style="medium">
        <color theme="1"/>
      </right>
      <top style="thin">
        <color theme="1"/>
      </top>
      <bottom/>
      <diagonal/>
    </border>
    <border>
      <left/>
      <right style="medium">
        <color theme="1"/>
      </right>
      <top/>
      <bottom style="medium">
        <color rgb="FF000000"/>
      </bottom>
      <diagonal/>
    </border>
    <border>
      <left style="medium">
        <color theme="1"/>
      </left>
      <right style="medium">
        <color theme="1"/>
      </right>
      <top/>
      <bottom style="medium">
        <color rgb="FF000000"/>
      </bottom>
      <diagonal/>
    </border>
    <border>
      <left style="medium">
        <color indexed="64"/>
      </left>
      <right style="thin">
        <color theme="1"/>
      </right>
      <top style="medium">
        <color indexed="64"/>
      </top>
      <bottom style="thin">
        <color theme="1"/>
      </bottom>
      <diagonal/>
    </border>
    <border>
      <left/>
      <right style="thin">
        <color theme="1"/>
      </right>
      <top style="medium">
        <color indexed="64"/>
      </top>
      <bottom style="thin">
        <color theme="1"/>
      </bottom>
      <diagonal/>
    </border>
    <border>
      <left style="medium">
        <color indexed="64"/>
      </left>
      <right style="thin">
        <color theme="1"/>
      </right>
      <top/>
      <bottom style="thin">
        <color theme="1"/>
      </bottom>
      <diagonal/>
    </border>
    <border>
      <left/>
      <right style="medium">
        <color indexed="64"/>
      </right>
      <top/>
      <bottom style="thin">
        <color theme="1"/>
      </bottom>
      <diagonal/>
    </border>
    <border>
      <left style="medium">
        <color indexed="64"/>
      </left>
      <right style="thin">
        <color theme="1"/>
      </right>
      <top/>
      <bottom/>
      <diagonal/>
    </border>
    <border>
      <left style="medium">
        <color indexed="64"/>
      </left>
      <right style="thin">
        <color theme="1"/>
      </right>
      <top style="medium">
        <color indexed="64"/>
      </top>
      <bottom style="medium">
        <color indexed="64"/>
      </bottom>
      <diagonal/>
    </border>
    <border>
      <left style="medium">
        <color indexed="64"/>
      </left>
      <right style="thin">
        <color theme="1"/>
      </right>
      <top/>
      <bottom style="medium">
        <color indexed="64"/>
      </bottom>
      <diagonal/>
    </border>
    <border>
      <left/>
      <right style="thin">
        <color theme="1"/>
      </right>
      <top/>
      <bottom style="medium">
        <color indexed="64"/>
      </bottom>
      <diagonal/>
    </border>
    <border>
      <left style="medium">
        <color indexed="64"/>
      </left>
      <right/>
      <top style="medium">
        <color theme="1"/>
      </top>
      <bottom style="medium">
        <color indexed="64"/>
      </bottom>
      <diagonal/>
    </border>
    <border>
      <left style="medium">
        <color indexed="64"/>
      </left>
      <right/>
      <top style="medium">
        <color theme="1"/>
      </top>
      <bottom style="medium">
        <color theme="1"/>
      </bottom>
      <diagonal/>
    </border>
    <border>
      <left style="medium">
        <color indexed="64"/>
      </left>
      <right/>
      <top style="medium">
        <color indexed="64"/>
      </top>
      <bottom style="medium">
        <color theme="1"/>
      </bottom>
      <diagonal/>
    </border>
    <border>
      <left style="double">
        <color indexed="64"/>
      </left>
      <right style="thin">
        <color indexed="64"/>
      </right>
      <top style="medium">
        <color indexed="64"/>
      </top>
      <bottom style="thin">
        <color indexed="64"/>
      </bottom>
      <diagonal/>
    </border>
    <border>
      <left style="thin">
        <color indexed="64"/>
      </left>
      <right/>
      <top/>
      <bottom style="medium">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right/>
      <top style="double">
        <color indexed="64"/>
      </top>
      <bottom style="thin">
        <color indexed="64"/>
      </bottom>
      <diagonal/>
    </border>
  </borders>
  <cellStyleXfs count="12">
    <xf numFmtId="0" fontId="0" fillId="0" borderId="0"/>
    <xf numFmtId="43" fontId="1" fillId="0" borderId="0" applyFont="0" applyFill="0" applyBorder="0" applyAlignment="0" applyProtection="0"/>
    <xf numFmtId="43" fontId="1" fillId="0" borderId="0" applyFont="0" applyFill="0" applyBorder="0" applyAlignment="0" applyProtection="0"/>
    <xf numFmtId="0" fontId="7" fillId="0" borderId="0"/>
    <xf numFmtId="9" fontId="7" fillId="0" borderId="0" applyFont="0" applyFill="0" applyBorder="0" applyAlignment="0" applyProtection="0"/>
    <xf numFmtId="9" fontId="1" fillId="0" borderId="0" applyFont="0" applyFill="0" applyBorder="0" applyAlignment="0" applyProtection="0"/>
    <xf numFmtId="0" fontId="42" fillId="0" borderId="0"/>
    <xf numFmtId="43" fontId="42" fillId="0" borderId="0" applyFont="0" applyFill="0" applyBorder="0" applyAlignment="0" applyProtection="0"/>
    <xf numFmtId="43" fontId="7" fillId="0" borderId="0" applyFont="0" applyFill="0" applyBorder="0" applyAlignment="0" applyProtection="0"/>
    <xf numFmtId="9" fontId="42"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861">
    <xf numFmtId="0" fontId="0" fillId="0" borderId="0" xfId="0"/>
    <xf numFmtId="0" fontId="12" fillId="6" borderId="12" xfId="0" applyFont="1" applyFill="1" applyBorder="1" applyAlignment="1">
      <alignment horizontal="center" vertical="center"/>
    </xf>
    <xf numFmtId="0" fontId="12" fillId="7" borderId="50" xfId="0" applyFont="1" applyFill="1" applyBorder="1" applyAlignment="1">
      <alignment horizontal="center" vertical="center"/>
    </xf>
    <xf numFmtId="0" fontId="12" fillId="7" borderId="45" xfId="0" applyFont="1" applyFill="1" applyBorder="1" applyAlignment="1">
      <alignment horizontal="center" vertical="center"/>
    </xf>
    <xf numFmtId="3" fontId="30" fillId="11" borderId="2" xfId="0" applyNumberFormat="1" applyFont="1" applyFill="1" applyBorder="1" applyAlignment="1">
      <alignment vertical="center"/>
    </xf>
    <xf numFmtId="3" fontId="30" fillId="11" borderId="28" xfId="0" applyNumberFormat="1" applyFont="1" applyFill="1" applyBorder="1" applyAlignment="1">
      <alignment vertical="center"/>
    </xf>
    <xf numFmtId="3" fontId="30" fillId="11" borderId="7" xfId="0" applyNumberFormat="1" applyFont="1" applyFill="1" applyBorder="1" applyAlignment="1">
      <alignment vertical="center"/>
    </xf>
    <xf numFmtId="3" fontId="28" fillId="4" borderId="30" xfId="0" applyNumberFormat="1" applyFont="1" applyFill="1" applyBorder="1" applyAlignment="1">
      <alignment vertical="center"/>
    </xf>
    <xf numFmtId="3" fontId="28" fillId="4" borderId="10" xfId="0" applyNumberFormat="1" applyFont="1" applyFill="1" applyBorder="1" applyAlignment="1">
      <alignment vertical="center"/>
    </xf>
    <xf numFmtId="3" fontId="13" fillId="9" borderId="31" xfId="0" applyNumberFormat="1" applyFont="1" applyFill="1" applyBorder="1" applyAlignment="1">
      <alignment vertical="center"/>
    </xf>
    <xf numFmtId="3" fontId="28" fillId="4" borderId="32" xfId="0" applyNumberFormat="1" applyFont="1" applyFill="1" applyBorder="1" applyAlignment="1">
      <alignment vertical="center"/>
    </xf>
    <xf numFmtId="3" fontId="28" fillId="4" borderId="11" xfId="0" applyNumberFormat="1" applyFont="1" applyFill="1" applyBorder="1" applyAlignment="1">
      <alignment vertical="center"/>
    </xf>
    <xf numFmtId="3" fontId="28" fillId="4" borderId="27" xfId="0" applyNumberFormat="1" applyFont="1" applyFill="1" applyBorder="1" applyAlignment="1">
      <alignment vertical="center"/>
    </xf>
    <xf numFmtId="3" fontId="30" fillId="5" borderId="12" xfId="0" applyNumberFormat="1" applyFont="1" applyFill="1" applyBorder="1" applyAlignment="1">
      <alignment vertical="center"/>
    </xf>
    <xf numFmtId="3" fontId="13" fillId="13" borderId="60" xfId="0" applyNumberFormat="1" applyFont="1" applyFill="1" applyBorder="1" applyAlignment="1">
      <alignment vertical="center"/>
    </xf>
    <xf numFmtId="10" fontId="12" fillId="13" borderId="60" xfId="0" applyNumberFormat="1" applyFont="1" applyFill="1" applyBorder="1" applyAlignment="1">
      <alignment vertical="center" wrapText="1"/>
    </xf>
    <xf numFmtId="0" fontId="2" fillId="13" borderId="19" xfId="0" applyFont="1" applyFill="1" applyBorder="1" applyAlignment="1">
      <alignment vertical="center"/>
    </xf>
    <xf numFmtId="3" fontId="22" fillId="13" borderId="29" xfId="0" applyNumberFormat="1" applyFont="1" applyFill="1" applyBorder="1" applyAlignment="1">
      <alignment horizontal="center" vertical="center"/>
    </xf>
    <xf numFmtId="3" fontId="33" fillId="12" borderId="1" xfId="7" applyNumberFormat="1" applyFont="1" applyFill="1" applyBorder="1"/>
    <xf numFmtId="3" fontId="28" fillId="14" borderId="1" xfId="7" applyNumberFormat="1" applyFont="1" applyFill="1" applyBorder="1" applyAlignment="1">
      <alignment horizontal="right" vertical="center"/>
    </xf>
    <xf numFmtId="3" fontId="28" fillId="14" borderId="44" xfId="7" applyNumberFormat="1" applyFont="1" applyFill="1" applyBorder="1" applyAlignment="1">
      <alignment horizontal="right"/>
    </xf>
    <xf numFmtId="3" fontId="39" fillId="12" borderId="29" xfId="7" applyNumberFormat="1" applyFont="1" applyFill="1" applyBorder="1" applyAlignment="1">
      <alignment horizontal="right" vertical="center"/>
    </xf>
    <xf numFmtId="10" fontId="39" fillId="12" borderId="29" xfId="7" applyNumberFormat="1" applyFont="1" applyFill="1" applyBorder="1" applyAlignment="1">
      <alignment horizontal="right" vertical="center"/>
    </xf>
    <xf numFmtId="3" fontId="28" fillId="14" borderId="46" xfId="7" applyNumberFormat="1" applyFont="1" applyFill="1" applyBorder="1" applyAlignment="1">
      <alignment horizontal="right"/>
    </xf>
    <xf numFmtId="3" fontId="2" fillId="9" borderId="1" xfId="7" applyNumberFormat="1" applyFont="1" applyFill="1" applyBorder="1" applyAlignment="1">
      <alignment vertical="center"/>
    </xf>
    <xf numFmtId="3" fontId="30" fillId="9" borderId="1" xfId="7" applyNumberFormat="1" applyFont="1" applyFill="1" applyBorder="1" applyAlignment="1">
      <alignment horizontal="left"/>
    </xf>
    <xf numFmtId="3" fontId="39" fillId="9" borderId="1" xfId="7" applyNumberFormat="1" applyFont="1" applyFill="1" applyBorder="1"/>
    <xf numFmtId="10" fontId="39" fillId="9" borderId="1" xfId="7" applyNumberFormat="1" applyFont="1" applyFill="1" applyBorder="1"/>
    <xf numFmtId="3" fontId="2" fillId="9" borderId="1" xfId="7" applyNumberFormat="1" applyFont="1" applyFill="1" applyBorder="1" applyAlignment="1">
      <alignment horizontal="left"/>
    </xf>
    <xf numFmtId="3" fontId="33" fillId="9" borderId="1" xfId="7" applyNumberFormat="1" applyFont="1" applyFill="1" applyBorder="1" applyAlignment="1">
      <alignment horizontal="left"/>
    </xf>
    <xf numFmtId="3" fontId="39" fillId="9" borderId="1" xfId="7" applyNumberFormat="1" applyFont="1" applyFill="1" applyBorder="1" applyAlignment="1">
      <alignment horizontal="right" vertical="center"/>
    </xf>
    <xf numFmtId="3" fontId="2" fillId="9" borderId="1" xfId="7" applyNumberFormat="1" applyFont="1" applyFill="1" applyBorder="1" applyAlignment="1"/>
    <xf numFmtId="3" fontId="39" fillId="9" borderId="1" xfId="7" applyNumberFormat="1" applyFont="1" applyFill="1" applyBorder="1" applyAlignment="1"/>
    <xf numFmtId="3" fontId="39" fillId="9" borderId="1" xfId="7" applyNumberFormat="1" applyFont="1" applyFill="1" applyBorder="1" applyAlignment="1">
      <alignment horizontal="left"/>
    </xf>
    <xf numFmtId="3" fontId="28" fillId="14" borderId="1" xfId="7" applyNumberFormat="1" applyFont="1" applyFill="1" applyBorder="1" applyAlignment="1">
      <alignment horizontal="center" vertical="center"/>
    </xf>
    <xf numFmtId="3" fontId="45" fillId="9" borderId="1" xfId="7" applyNumberFormat="1" applyFont="1" applyFill="1" applyBorder="1" applyAlignment="1">
      <alignment horizontal="center"/>
    </xf>
    <xf numFmtId="3" fontId="39" fillId="9" borderId="1" xfId="7" applyNumberFormat="1" applyFont="1" applyFill="1" applyBorder="1" applyAlignment="1">
      <alignment horizontal="left" indent="2"/>
    </xf>
    <xf numFmtId="3" fontId="18" fillId="12" borderId="1" xfId="7" applyNumberFormat="1" applyFont="1" applyFill="1" applyBorder="1" applyAlignment="1">
      <alignment horizontal="center" vertical="center"/>
    </xf>
    <xf numFmtId="10" fontId="28" fillId="14" borderId="1" xfId="7" applyNumberFormat="1" applyFont="1" applyFill="1" applyBorder="1" applyAlignment="1">
      <alignment horizontal="right" vertical="center"/>
    </xf>
    <xf numFmtId="3" fontId="28" fillId="5" borderId="47" xfId="0" applyNumberFormat="1" applyFont="1" applyFill="1" applyBorder="1" applyAlignment="1">
      <alignment vertical="center"/>
    </xf>
    <xf numFmtId="3" fontId="30" fillId="5" borderId="47" xfId="0" applyNumberFormat="1" applyFont="1" applyFill="1" applyBorder="1" applyAlignment="1">
      <alignment vertical="center"/>
    </xf>
    <xf numFmtId="3" fontId="13" fillId="13" borderId="3" xfId="0" applyNumberFormat="1" applyFont="1" applyFill="1" applyBorder="1" applyAlignment="1">
      <alignment vertical="center"/>
    </xf>
    <xf numFmtId="3" fontId="33" fillId="12" borderId="25" xfId="7" applyNumberFormat="1" applyFont="1" applyFill="1" applyBorder="1" applyAlignment="1">
      <alignment horizontal="left" indent="2"/>
    </xf>
    <xf numFmtId="3" fontId="33" fillId="12" borderId="1" xfId="7" applyNumberFormat="1" applyFont="1" applyFill="1" applyBorder="1" applyAlignment="1">
      <alignment horizontal="left" indent="2"/>
    </xf>
    <xf numFmtId="3" fontId="46" fillId="12" borderId="1" xfId="7" applyNumberFormat="1" applyFont="1" applyFill="1" applyBorder="1" applyAlignment="1">
      <alignment horizontal="center"/>
    </xf>
    <xf numFmtId="3" fontId="2" fillId="9" borderId="25" xfId="7" applyNumberFormat="1" applyFont="1" applyFill="1" applyBorder="1" applyAlignment="1"/>
    <xf numFmtId="3" fontId="30" fillId="9" borderId="25" xfId="7" applyNumberFormat="1" applyFont="1" applyFill="1" applyBorder="1" applyAlignment="1">
      <alignment horizontal="left"/>
    </xf>
    <xf numFmtId="3" fontId="39" fillId="9" borderId="25" xfId="7" applyNumberFormat="1" applyFont="1" applyFill="1" applyBorder="1" applyAlignment="1"/>
    <xf numFmtId="10" fontId="39" fillId="9" borderId="25" xfId="7" applyNumberFormat="1" applyFont="1" applyFill="1" applyBorder="1"/>
    <xf numFmtId="3" fontId="39" fillId="9" borderId="81" xfId="7" applyNumberFormat="1" applyFont="1" applyFill="1" applyBorder="1" applyAlignment="1">
      <alignment horizontal="left"/>
    </xf>
    <xf numFmtId="10" fontId="39" fillId="9" borderId="45" xfId="7" applyNumberFormat="1" applyFont="1" applyFill="1" applyBorder="1"/>
    <xf numFmtId="10" fontId="39" fillId="9" borderId="24" xfId="7" applyNumberFormat="1" applyFont="1" applyFill="1" applyBorder="1"/>
    <xf numFmtId="10" fontId="33" fillId="12" borderId="1" xfId="7" applyNumberFormat="1" applyFont="1" applyFill="1" applyBorder="1"/>
    <xf numFmtId="3" fontId="33" fillId="14" borderId="29" xfId="6" applyNumberFormat="1" applyFont="1" applyFill="1" applyBorder="1"/>
    <xf numFmtId="3" fontId="39" fillId="12" borderId="12" xfId="7" applyNumberFormat="1" applyFont="1" applyFill="1" applyBorder="1" applyAlignment="1">
      <alignment horizontal="right" vertical="center"/>
    </xf>
    <xf numFmtId="3" fontId="13" fillId="13" borderId="85" xfId="0" applyNumberFormat="1" applyFont="1" applyFill="1" applyBorder="1" applyAlignment="1">
      <alignment vertical="center"/>
    </xf>
    <xf numFmtId="3" fontId="13" fillId="13" borderId="21" xfId="0" applyNumberFormat="1" applyFont="1" applyFill="1" applyBorder="1" applyAlignment="1">
      <alignment vertical="center"/>
    </xf>
    <xf numFmtId="3" fontId="13" fillId="13" borderId="49" xfId="0" applyNumberFormat="1" applyFont="1" applyFill="1" applyBorder="1" applyAlignment="1">
      <alignment vertical="center"/>
    </xf>
    <xf numFmtId="3" fontId="28" fillId="4" borderId="6" xfId="0" applyNumberFormat="1" applyFont="1" applyFill="1" applyBorder="1" applyAlignment="1">
      <alignment vertical="center"/>
    </xf>
    <xf numFmtId="3" fontId="28" fillId="4" borderId="63" xfId="0" applyNumberFormat="1" applyFont="1" applyFill="1" applyBorder="1" applyAlignment="1">
      <alignment vertical="center"/>
    </xf>
    <xf numFmtId="3" fontId="13" fillId="0" borderId="30" xfId="0" applyNumberFormat="1" applyFont="1" applyBorder="1" applyAlignment="1" applyProtection="1">
      <alignment vertical="center"/>
      <protection locked="0"/>
    </xf>
    <xf numFmtId="3" fontId="13" fillId="0" borderId="6" xfId="0" applyNumberFormat="1" applyFont="1" applyBorder="1" applyAlignment="1" applyProtection="1">
      <alignment vertical="center"/>
      <protection locked="0"/>
    </xf>
    <xf numFmtId="3" fontId="13" fillId="10" borderId="10" xfId="0" applyNumberFormat="1" applyFont="1" applyFill="1" applyBorder="1" applyAlignment="1" applyProtection="1">
      <alignment vertical="center"/>
      <protection locked="0"/>
    </xf>
    <xf numFmtId="3" fontId="33" fillId="10" borderId="3" xfId="0" applyNumberFormat="1" applyFont="1" applyFill="1" applyBorder="1" applyAlignment="1" applyProtection="1">
      <alignment vertical="center"/>
      <protection locked="0"/>
    </xf>
    <xf numFmtId="3" fontId="13" fillId="0" borderId="29" xfId="0" applyNumberFormat="1" applyFont="1" applyBorder="1" applyAlignment="1" applyProtection="1">
      <alignment vertical="center"/>
      <protection locked="0"/>
    </xf>
    <xf numFmtId="3" fontId="34" fillId="10" borderId="29" xfId="0" applyNumberFormat="1" applyFont="1" applyFill="1" applyBorder="1" applyAlignment="1" applyProtection="1">
      <alignment vertical="center"/>
      <protection locked="0"/>
    </xf>
    <xf numFmtId="3" fontId="33" fillId="10" borderId="29" xfId="0" applyNumberFormat="1" applyFont="1" applyFill="1" applyBorder="1" applyAlignment="1" applyProtection="1">
      <alignment vertical="center"/>
      <protection locked="0"/>
    </xf>
    <xf numFmtId="0" fontId="26" fillId="10" borderId="23" xfId="0" applyFont="1" applyFill="1" applyBorder="1" applyAlignment="1" applyProtection="1">
      <alignment vertical="center"/>
      <protection locked="0"/>
    </xf>
    <xf numFmtId="0" fontId="26" fillId="10" borderId="51" xfId="0" applyFont="1" applyFill="1" applyBorder="1" applyAlignment="1" applyProtection="1">
      <alignment vertical="center"/>
      <protection locked="0"/>
    </xf>
    <xf numFmtId="0" fontId="26" fillId="10" borderId="25" xfId="0" applyFont="1" applyFill="1" applyBorder="1" applyAlignment="1" applyProtection="1">
      <alignment vertical="center"/>
      <protection locked="0"/>
    </xf>
    <xf numFmtId="0" fontId="26" fillId="10" borderId="26" xfId="0" applyFont="1" applyFill="1" applyBorder="1" applyAlignment="1" applyProtection="1">
      <alignment vertical="center"/>
      <protection locked="0"/>
    </xf>
    <xf numFmtId="0" fontId="26" fillId="10" borderId="49" xfId="0" applyFont="1" applyFill="1" applyBorder="1" applyAlignment="1" applyProtection="1">
      <alignment vertical="center"/>
      <protection locked="0"/>
    </xf>
    <xf numFmtId="0" fontId="26" fillId="10" borderId="52" xfId="0" applyFont="1" applyFill="1" applyBorder="1" applyAlignment="1" applyProtection="1">
      <alignment vertical="center"/>
      <protection locked="0"/>
    </xf>
    <xf numFmtId="0" fontId="26" fillId="10" borderId="8" xfId="0" applyFont="1" applyFill="1" applyBorder="1" applyAlignment="1" applyProtection="1">
      <alignment vertical="center"/>
      <protection locked="0"/>
    </xf>
    <xf numFmtId="0" fontId="26" fillId="10" borderId="9" xfId="0" applyFont="1" applyFill="1" applyBorder="1" applyAlignment="1" applyProtection="1">
      <alignment vertical="center"/>
      <protection locked="0"/>
    </xf>
    <xf numFmtId="3" fontId="13" fillId="3" borderId="3" xfId="0" applyNumberFormat="1" applyFont="1" applyFill="1" applyBorder="1" applyAlignment="1" applyProtection="1">
      <alignment vertical="center"/>
      <protection locked="0"/>
    </xf>
    <xf numFmtId="3" fontId="13" fillId="2" borderId="3" xfId="0" applyNumberFormat="1" applyFont="1" applyFill="1" applyBorder="1" applyAlignment="1" applyProtection="1">
      <alignment vertical="center"/>
      <protection locked="0"/>
    </xf>
    <xf numFmtId="3" fontId="13" fillId="3" borderId="6" xfId="0" applyNumberFormat="1" applyFont="1" applyFill="1" applyBorder="1" applyAlignment="1" applyProtection="1">
      <alignment vertical="center"/>
      <protection locked="0"/>
    </xf>
    <xf numFmtId="3" fontId="13" fillId="2" borderId="6" xfId="0" applyNumberFormat="1" applyFont="1" applyFill="1" applyBorder="1" applyAlignment="1" applyProtection="1">
      <alignment vertical="center"/>
      <protection locked="0"/>
    </xf>
    <xf numFmtId="0" fontId="13" fillId="10" borderId="6" xfId="0" applyFont="1" applyFill="1" applyBorder="1" applyAlignment="1" applyProtection="1">
      <alignment vertical="center"/>
      <protection locked="0"/>
    </xf>
    <xf numFmtId="0" fontId="13" fillId="10" borderId="63" xfId="0" applyFont="1" applyFill="1" applyBorder="1" applyAlignment="1" applyProtection="1">
      <alignment vertical="center"/>
      <protection locked="0"/>
    </xf>
    <xf numFmtId="3" fontId="39" fillId="10" borderId="1" xfId="7" applyNumberFormat="1" applyFont="1" applyFill="1" applyBorder="1" applyAlignment="1" applyProtection="1">
      <alignment horizontal="right" vertical="center"/>
      <protection locked="0"/>
    </xf>
    <xf numFmtId="3" fontId="33" fillId="10" borderId="1" xfId="7" applyNumberFormat="1" applyFont="1" applyFill="1" applyBorder="1" applyProtection="1">
      <protection locked="0"/>
    </xf>
    <xf numFmtId="3" fontId="33" fillId="10" borderId="1" xfId="7" applyNumberFormat="1" applyFont="1" applyFill="1" applyBorder="1" applyAlignment="1" applyProtection="1">
      <alignment horizontal="left" indent="2"/>
      <protection locked="0"/>
    </xf>
    <xf numFmtId="3" fontId="18" fillId="10" borderId="1" xfId="7" applyNumberFormat="1" applyFont="1" applyFill="1" applyBorder="1" applyAlignment="1" applyProtection="1">
      <alignment horizontal="center" vertical="center"/>
      <protection locked="0"/>
    </xf>
    <xf numFmtId="3" fontId="18" fillId="10" borderId="1" xfId="7" applyNumberFormat="1" applyFont="1" applyFill="1" applyBorder="1" applyAlignment="1" applyProtection="1">
      <alignment horizontal="center"/>
      <protection locked="0"/>
    </xf>
    <xf numFmtId="3" fontId="39" fillId="10" borderId="0" xfId="6" applyNumberFormat="1" applyFont="1" applyFill="1" applyProtection="1">
      <protection locked="0"/>
    </xf>
    <xf numFmtId="3" fontId="33" fillId="10" borderId="14" xfId="7" applyNumberFormat="1" applyFont="1" applyFill="1" applyBorder="1" applyAlignment="1" applyProtection="1">
      <alignment horizontal="left" indent="2"/>
      <protection locked="0"/>
    </xf>
    <xf numFmtId="3" fontId="18" fillId="10" borderId="14" xfId="7" applyNumberFormat="1" applyFont="1" applyFill="1" applyBorder="1" applyAlignment="1" applyProtection="1">
      <alignment horizontal="center"/>
      <protection locked="0"/>
    </xf>
    <xf numFmtId="3" fontId="33" fillId="10" borderId="14" xfId="7" applyNumberFormat="1" applyFont="1" applyFill="1" applyBorder="1" applyProtection="1">
      <protection locked="0"/>
    </xf>
    <xf numFmtId="3" fontId="39" fillId="10" borderId="45" xfId="7" applyNumberFormat="1" applyFont="1" applyFill="1" applyBorder="1" applyAlignment="1" applyProtection="1">
      <protection locked="0"/>
    </xf>
    <xf numFmtId="3" fontId="18" fillId="10" borderId="45" xfId="7" applyNumberFormat="1" applyFont="1" applyFill="1" applyBorder="1" applyAlignment="1" applyProtection="1">
      <alignment horizontal="center"/>
      <protection locked="0"/>
    </xf>
    <xf numFmtId="3" fontId="33" fillId="10" borderId="2" xfId="7" applyNumberFormat="1" applyFont="1" applyFill="1" applyBorder="1" applyAlignment="1" applyProtection="1">
      <protection locked="0"/>
    </xf>
    <xf numFmtId="3" fontId="33" fillId="10" borderId="1" xfId="7" applyNumberFormat="1" applyFont="1" applyFill="1" applyBorder="1" applyAlignment="1" applyProtection="1">
      <alignment horizontal="right"/>
      <protection locked="0"/>
    </xf>
    <xf numFmtId="0" fontId="51" fillId="13" borderId="80" xfId="0" applyFont="1" applyFill="1" applyBorder="1" applyProtection="1">
      <protection locked="0"/>
    </xf>
    <xf numFmtId="4" fontId="51" fillId="13" borderId="80" xfId="0" applyNumberFormat="1" applyFont="1" applyFill="1" applyBorder="1" applyProtection="1">
      <protection locked="0"/>
    </xf>
    <xf numFmtId="0" fontId="51" fillId="13" borderId="80" xfId="0" applyFont="1" applyFill="1" applyBorder="1" applyAlignment="1" applyProtection="1">
      <alignment horizontal="center" vertical="center"/>
      <protection locked="0"/>
    </xf>
    <xf numFmtId="2" fontId="51" fillId="13" borderId="80" xfId="0" applyNumberFormat="1" applyFont="1" applyFill="1" applyBorder="1" applyProtection="1">
      <protection locked="0"/>
    </xf>
    <xf numFmtId="2" fontId="53" fillId="13" borderId="80" xfId="0" applyNumberFormat="1" applyFont="1" applyFill="1" applyBorder="1" applyProtection="1">
      <protection locked="0"/>
    </xf>
    <xf numFmtId="0" fontId="51" fillId="13" borderId="80" xfId="0" applyFont="1" applyFill="1" applyBorder="1" applyAlignment="1" applyProtection="1">
      <alignment horizontal="center"/>
      <protection locked="0"/>
    </xf>
    <xf numFmtId="0" fontId="53" fillId="13" borderId="80" xfId="0" applyFont="1" applyFill="1" applyBorder="1" applyProtection="1">
      <protection locked="0"/>
    </xf>
    <xf numFmtId="4" fontId="51" fillId="12" borderId="1" xfId="3" applyNumberFormat="1" applyFont="1" applyFill="1" applyBorder="1" applyProtection="1">
      <protection locked="0"/>
    </xf>
    <xf numFmtId="4" fontId="51" fillId="12" borderId="1" xfId="3" applyNumberFormat="1" applyFont="1" applyFill="1" applyBorder="1" applyAlignment="1" applyProtection="1">
      <alignment horizontal="center" vertical="center"/>
      <protection locked="0"/>
    </xf>
    <xf numFmtId="0" fontId="51" fillId="10" borderId="1" xfId="3" applyFont="1" applyFill="1" applyBorder="1" applyProtection="1">
      <protection locked="0"/>
    </xf>
    <xf numFmtId="0" fontId="51" fillId="10" borderId="1" xfId="3" applyFont="1" applyFill="1" applyBorder="1" applyAlignment="1" applyProtection="1">
      <alignment horizontal="center"/>
      <protection locked="0"/>
    </xf>
    <xf numFmtId="0" fontId="53" fillId="10" borderId="1" xfId="3" applyFont="1" applyFill="1" applyBorder="1" applyProtection="1">
      <protection locked="0"/>
    </xf>
    <xf numFmtId="3" fontId="56" fillId="7" borderId="5" xfId="0" applyNumberFormat="1" applyFont="1" applyFill="1" applyBorder="1" applyAlignment="1">
      <alignment horizontal="center" vertical="center"/>
    </xf>
    <xf numFmtId="0" fontId="55" fillId="7" borderId="4" xfId="3" applyFont="1" applyFill="1" applyBorder="1" applyAlignment="1">
      <alignment horizontal="center" wrapText="1"/>
    </xf>
    <xf numFmtId="0" fontId="55" fillId="7" borderId="4" xfId="3" applyFont="1" applyFill="1" applyBorder="1" applyAlignment="1">
      <alignment horizontal="center"/>
    </xf>
    <xf numFmtId="0" fontId="55" fillId="7" borderId="64" xfId="3" applyFont="1" applyFill="1" applyBorder="1"/>
    <xf numFmtId="3" fontId="13" fillId="0" borderId="10" xfId="0" applyNumberFormat="1" applyFont="1" applyBorder="1" applyAlignment="1" applyProtection="1">
      <alignment vertical="center"/>
      <protection locked="0"/>
    </xf>
    <xf numFmtId="3" fontId="13" fillId="3" borderId="10" xfId="0" applyNumberFormat="1" applyFont="1" applyFill="1" applyBorder="1" applyAlignment="1" applyProtection="1">
      <alignment vertical="center"/>
      <protection locked="0"/>
    </xf>
    <xf numFmtId="3" fontId="13" fillId="2" borderId="10" xfId="0" applyNumberFormat="1" applyFont="1" applyFill="1" applyBorder="1" applyAlignment="1" applyProtection="1">
      <alignment vertical="center"/>
      <protection locked="0"/>
    </xf>
    <xf numFmtId="3" fontId="33" fillId="10" borderId="10" xfId="0" applyNumberFormat="1" applyFont="1" applyFill="1" applyBorder="1" applyAlignment="1" applyProtection="1">
      <alignment vertical="center"/>
      <protection locked="0"/>
    </xf>
    <xf numFmtId="3" fontId="13" fillId="9" borderId="34" xfId="0" applyNumberFormat="1" applyFont="1" applyFill="1" applyBorder="1" applyAlignment="1">
      <alignment vertical="center"/>
    </xf>
    <xf numFmtId="3" fontId="13" fillId="13" borderId="90" xfId="0" applyNumberFormat="1" applyFont="1" applyFill="1" applyBorder="1" applyAlignment="1">
      <alignment horizontal="center" vertical="center"/>
    </xf>
    <xf numFmtId="3" fontId="13" fillId="10" borderId="2" xfId="0" applyNumberFormat="1" applyFont="1" applyFill="1" applyBorder="1" applyAlignment="1" applyProtection="1">
      <alignment vertical="center"/>
      <protection locked="0"/>
    </xf>
    <xf numFmtId="3" fontId="13" fillId="10" borderId="39" xfId="0" applyNumberFormat="1" applyFont="1" applyFill="1" applyBorder="1" applyAlignment="1" applyProtection="1">
      <alignment vertical="center"/>
      <protection locked="0"/>
    </xf>
    <xf numFmtId="3" fontId="13" fillId="10" borderId="91" xfId="0" applyNumberFormat="1" applyFont="1" applyFill="1" applyBorder="1" applyAlignment="1" applyProtection="1">
      <alignment vertical="center"/>
      <protection locked="0"/>
    </xf>
    <xf numFmtId="3" fontId="13" fillId="10" borderId="52" xfId="0" applyNumberFormat="1" applyFont="1" applyFill="1" applyBorder="1" applyAlignment="1" applyProtection="1">
      <alignment vertical="center"/>
      <protection locked="0"/>
    </xf>
    <xf numFmtId="3" fontId="18" fillId="13" borderId="26" xfId="6" applyNumberFormat="1" applyFont="1" applyFill="1" applyBorder="1" applyAlignment="1">
      <alignment horizontal="right"/>
    </xf>
    <xf numFmtId="3" fontId="18" fillId="13" borderId="7" xfId="6" applyNumberFormat="1" applyFont="1" applyFill="1" applyBorder="1" applyAlignment="1">
      <alignment horizontal="right"/>
    </xf>
    <xf numFmtId="3" fontId="18" fillId="13" borderId="7" xfId="8" applyNumberFormat="1" applyFont="1" applyFill="1" applyBorder="1" applyAlignment="1">
      <alignment horizontal="right"/>
    </xf>
    <xf numFmtId="3" fontId="45" fillId="12" borderId="65" xfId="8" applyNumberFormat="1" applyFont="1" applyFill="1" applyBorder="1" applyAlignment="1">
      <alignment horizontal="right"/>
    </xf>
    <xf numFmtId="0" fontId="13" fillId="10" borderId="59" xfId="0" applyFont="1" applyFill="1" applyBorder="1" applyAlignment="1" applyProtection="1">
      <alignment horizontal="center" vertical="center"/>
      <protection locked="0"/>
    </xf>
    <xf numFmtId="3" fontId="49" fillId="16" borderId="24" xfId="7" applyNumberFormat="1" applyFont="1" applyFill="1" applyBorder="1" applyAlignment="1">
      <alignment vertical="center"/>
    </xf>
    <xf numFmtId="3" fontId="13" fillId="13" borderId="95" xfId="0" applyNumberFormat="1" applyFont="1" applyFill="1" applyBorder="1" applyAlignment="1">
      <alignment vertical="center"/>
    </xf>
    <xf numFmtId="10" fontId="12" fillId="13" borderId="95" xfId="0" applyNumberFormat="1" applyFont="1" applyFill="1" applyBorder="1" applyAlignment="1">
      <alignment vertical="center" wrapText="1"/>
    </xf>
    <xf numFmtId="3" fontId="13" fillId="3" borderId="28" xfId="0" applyNumberFormat="1" applyFont="1" applyFill="1" applyBorder="1" applyAlignment="1" applyProtection="1">
      <alignment vertical="center"/>
      <protection locked="0"/>
    </xf>
    <xf numFmtId="3" fontId="13" fillId="0" borderId="28" xfId="0" applyNumberFormat="1" applyFont="1" applyBorder="1" applyAlignment="1" applyProtection="1">
      <alignment vertical="center"/>
      <protection locked="0"/>
    </xf>
    <xf numFmtId="3" fontId="28" fillId="4" borderId="28" xfId="0" applyNumberFormat="1" applyFont="1" applyFill="1" applyBorder="1" applyAlignment="1">
      <alignment vertical="center"/>
    </xf>
    <xf numFmtId="3" fontId="13" fillId="2" borderId="28" xfId="0" applyNumberFormat="1" applyFont="1" applyFill="1" applyBorder="1" applyAlignment="1" applyProtection="1">
      <alignment vertical="center"/>
      <protection locked="0"/>
    </xf>
    <xf numFmtId="3" fontId="28" fillId="4" borderId="101" xfId="0" applyNumberFormat="1" applyFont="1" applyFill="1" applyBorder="1" applyAlignment="1">
      <alignment horizontal="center" vertical="center" wrapText="1"/>
    </xf>
    <xf numFmtId="3" fontId="28" fillId="4" borderId="29" xfId="0" applyNumberFormat="1" applyFont="1" applyFill="1" applyBorder="1" applyAlignment="1">
      <alignment horizontal="center" vertical="center" wrapText="1"/>
    </xf>
    <xf numFmtId="3" fontId="13" fillId="0" borderId="85" xfId="0" applyNumberFormat="1" applyFont="1" applyBorder="1" applyAlignment="1" applyProtection="1">
      <alignment vertical="center"/>
      <protection locked="0"/>
    </xf>
    <xf numFmtId="3" fontId="13" fillId="0" borderId="94" xfId="0" applyNumberFormat="1" applyFont="1" applyBorder="1" applyAlignment="1" applyProtection="1">
      <alignment vertical="center"/>
      <protection locked="0"/>
    </xf>
    <xf numFmtId="3" fontId="28" fillId="4" borderId="12" xfId="0" applyNumberFormat="1" applyFont="1" applyFill="1" applyBorder="1" applyAlignment="1">
      <alignment horizontal="center" vertical="center" wrapText="1"/>
    </xf>
    <xf numFmtId="3" fontId="13" fillId="9" borderId="28" xfId="0" applyNumberFormat="1" applyFont="1" applyFill="1" applyBorder="1" applyAlignment="1">
      <alignment vertical="center"/>
    </xf>
    <xf numFmtId="3" fontId="28" fillId="4" borderId="64" xfId="0" applyNumberFormat="1" applyFont="1" applyFill="1" applyBorder="1" applyAlignment="1">
      <alignment horizontal="center" vertical="center" wrapText="1"/>
    </xf>
    <xf numFmtId="3" fontId="30" fillId="11" borderId="6" xfId="0" applyNumberFormat="1" applyFont="1" applyFill="1" applyBorder="1" applyAlignment="1">
      <alignment vertical="center"/>
    </xf>
    <xf numFmtId="3" fontId="13" fillId="9" borderId="6" xfId="0" applyNumberFormat="1" applyFont="1" applyFill="1" applyBorder="1" applyAlignment="1">
      <alignment vertical="center"/>
    </xf>
    <xf numFmtId="3" fontId="13" fillId="9" borderId="7" xfId="0" applyNumberFormat="1" applyFont="1" applyFill="1" applyBorder="1" applyAlignment="1">
      <alignment vertical="center"/>
    </xf>
    <xf numFmtId="3" fontId="13" fillId="9" borderId="2" xfId="0" applyNumberFormat="1" applyFont="1" applyFill="1" applyBorder="1" applyAlignment="1">
      <alignment vertical="center"/>
    </xf>
    <xf numFmtId="3" fontId="13" fillId="10" borderId="6" xfId="0" applyNumberFormat="1" applyFont="1" applyFill="1" applyBorder="1" applyAlignment="1" applyProtection="1">
      <alignment vertical="center"/>
      <protection locked="0"/>
    </xf>
    <xf numFmtId="3" fontId="29" fillId="4" borderId="5" xfId="0" applyNumberFormat="1" applyFont="1" applyFill="1" applyBorder="1" applyAlignment="1">
      <alignment horizontal="center" vertical="center"/>
    </xf>
    <xf numFmtId="3" fontId="28" fillId="4" borderId="103" xfId="0" applyNumberFormat="1" applyFont="1" applyFill="1" applyBorder="1" applyAlignment="1">
      <alignment horizontal="center" vertical="center" wrapText="1"/>
    </xf>
    <xf numFmtId="3" fontId="13" fillId="8" borderId="29" xfId="0" applyNumberFormat="1" applyFont="1" applyFill="1" applyBorder="1" applyAlignment="1">
      <alignment horizontal="center" vertical="center"/>
    </xf>
    <xf numFmtId="3" fontId="13" fillId="4" borderId="94" xfId="0" applyNumberFormat="1" applyFont="1" applyFill="1" applyBorder="1" applyAlignment="1">
      <alignment vertical="center"/>
    </xf>
    <xf numFmtId="3" fontId="13" fillId="8" borderId="10" xfId="0" applyNumberFormat="1" applyFont="1" applyFill="1" applyBorder="1" applyAlignment="1">
      <alignment vertical="center"/>
    </xf>
    <xf numFmtId="3" fontId="33" fillId="8" borderId="10" xfId="0" applyNumberFormat="1" applyFont="1" applyFill="1" applyBorder="1" applyAlignment="1">
      <alignment vertical="center"/>
    </xf>
    <xf numFmtId="3" fontId="13" fillId="4" borderId="11" xfId="0" applyNumberFormat="1" applyFont="1" applyFill="1" applyBorder="1" applyAlignment="1">
      <alignment vertical="center"/>
    </xf>
    <xf numFmtId="10" fontId="13" fillId="13" borderId="29" xfId="0" applyNumberFormat="1" applyFont="1" applyFill="1" applyBorder="1" applyAlignment="1">
      <alignment vertical="center"/>
    </xf>
    <xf numFmtId="10" fontId="13" fillId="13" borderId="104" xfId="0" applyNumberFormat="1" applyFont="1" applyFill="1" applyBorder="1" applyAlignment="1">
      <alignment vertical="center"/>
    </xf>
    <xf numFmtId="10" fontId="13" fillId="13" borderId="105" xfId="0" applyNumberFormat="1" applyFont="1" applyFill="1" applyBorder="1" applyAlignment="1">
      <alignment vertical="center"/>
    </xf>
    <xf numFmtId="10" fontId="13" fillId="13" borderId="106" xfId="0" applyNumberFormat="1" applyFont="1" applyFill="1" applyBorder="1" applyAlignment="1">
      <alignment vertical="center"/>
    </xf>
    <xf numFmtId="3" fontId="30" fillId="17" borderId="47" xfId="0" applyNumberFormat="1" applyFont="1" applyFill="1" applyBorder="1" applyAlignment="1">
      <alignment vertical="center"/>
    </xf>
    <xf numFmtId="3" fontId="28" fillId="17" borderId="47" xfId="0" applyNumberFormat="1" applyFont="1" applyFill="1" applyBorder="1" applyAlignment="1">
      <alignment vertical="center"/>
    </xf>
    <xf numFmtId="3" fontId="30" fillId="17" borderId="47" xfId="0" applyNumberFormat="1" applyFont="1" applyFill="1" applyBorder="1" applyAlignment="1">
      <alignment vertical="center" wrapText="1"/>
    </xf>
    <xf numFmtId="3" fontId="10" fillId="17" borderId="47" xfId="0" applyNumberFormat="1" applyFont="1" applyFill="1" applyBorder="1" applyAlignment="1">
      <alignment vertical="center"/>
    </xf>
    <xf numFmtId="3" fontId="11" fillId="17" borderId="47" xfId="0" applyNumberFormat="1" applyFont="1" applyFill="1" applyBorder="1" applyAlignment="1">
      <alignment vertical="center"/>
    </xf>
    <xf numFmtId="3" fontId="30" fillId="18" borderId="12" xfId="0" applyNumberFormat="1" applyFont="1" applyFill="1" applyBorder="1" applyAlignment="1">
      <alignment vertical="center"/>
    </xf>
    <xf numFmtId="3" fontId="13" fillId="10" borderId="67" xfId="0" applyNumberFormat="1" applyFont="1" applyFill="1" applyBorder="1" applyAlignment="1" applyProtection="1">
      <alignment horizontal="left" vertical="center"/>
      <protection locked="0"/>
    </xf>
    <xf numFmtId="3" fontId="13" fillId="10" borderId="93" xfId="0" applyNumberFormat="1" applyFont="1" applyFill="1" applyBorder="1" applyAlignment="1" applyProtection="1">
      <alignment horizontal="left" vertical="center"/>
      <protection locked="0"/>
    </xf>
    <xf numFmtId="0" fontId="13" fillId="10" borderId="16" xfId="0" applyFont="1" applyFill="1" applyBorder="1" applyProtection="1">
      <protection locked="0"/>
    </xf>
    <xf numFmtId="0" fontId="13" fillId="10" borderId="17" xfId="0" applyFont="1" applyFill="1" applyBorder="1" applyProtection="1">
      <protection locked="0"/>
    </xf>
    <xf numFmtId="0" fontId="13" fillId="10" borderId="18" xfId="0" applyFont="1" applyFill="1" applyBorder="1" applyProtection="1">
      <protection locked="0"/>
    </xf>
    <xf numFmtId="0" fontId="13" fillId="10" borderId="19" xfId="0" applyFont="1" applyFill="1" applyBorder="1" applyProtection="1">
      <protection locked="0"/>
    </xf>
    <xf numFmtId="0" fontId="13" fillId="10" borderId="0" xfId="0" applyFont="1" applyFill="1" applyProtection="1">
      <protection locked="0"/>
    </xf>
    <xf numFmtId="0" fontId="13" fillId="10" borderId="20" xfId="0" applyFont="1" applyFill="1" applyBorder="1" applyProtection="1">
      <protection locked="0"/>
    </xf>
    <xf numFmtId="0" fontId="13" fillId="10" borderId="21" xfId="0" applyFont="1" applyFill="1" applyBorder="1" applyProtection="1">
      <protection locked="0"/>
    </xf>
    <xf numFmtId="0" fontId="13" fillId="10" borderId="22" xfId="0" applyFont="1" applyFill="1" applyBorder="1" applyProtection="1">
      <protection locked="0"/>
    </xf>
    <xf numFmtId="0" fontId="13" fillId="10" borderId="62" xfId="0" applyFont="1" applyFill="1" applyBorder="1" applyProtection="1">
      <protection locked="0"/>
    </xf>
    <xf numFmtId="0" fontId="2" fillId="9" borderId="58" xfId="0" applyFont="1" applyFill="1" applyBorder="1" applyAlignment="1">
      <alignment horizontal="center" vertical="center"/>
    </xf>
    <xf numFmtId="0" fontId="2" fillId="15" borderId="58" xfId="0" applyFont="1" applyFill="1" applyBorder="1" applyAlignment="1">
      <alignment horizontal="center" vertical="center"/>
    </xf>
    <xf numFmtId="0" fontId="13" fillId="6" borderId="12" xfId="0" applyFont="1" applyFill="1" applyBorder="1"/>
    <xf numFmtId="0" fontId="13" fillId="6" borderId="47" xfId="0" applyFont="1" applyFill="1" applyBorder="1"/>
    <xf numFmtId="0" fontId="13" fillId="6" borderId="13" xfId="0" applyFont="1" applyFill="1" applyBorder="1"/>
    <xf numFmtId="0" fontId="2" fillId="7" borderId="92" xfId="0" applyFont="1" applyFill="1" applyBorder="1" applyAlignment="1">
      <alignment horizontal="center" vertical="center" wrapText="1"/>
    </xf>
    <xf numFmtId="3" fontId="13" fillId="13" borderId="75" xfId="0" quotePrefix="1" applyNumberFormat="1" applyFont="1" applyFill="1" applyBorder="1" applyAlignment="1">
      <alignment horizontal="left" vertical="center"/>
    </xf>
    <xf numFmtId="3" fontId="13" fillId="13" borderId="61" xfId="0" applyNumberFormat="1" applyFont="1" applyFill="1" applyBorder="1" applyAlignment="1">
      <alignment horizontal="left" vertical="center"/>
    </xf>
    <xf numFmtId="3" fontId="13" fillId="13" borderId="75" xfId="0" applyNumberFormat="1" applyFont="1" applyFill="1" applyBorder="1" applyAlignment="1">
      <alignment horizontal="left" vertical="center"/>
    </xf>
    <xf numFmtId="3" fontId="2" fillId="13" borderId="77" xfId="0" applyNumberFormat="1" applyFont="1" applyFill="1" applyBorder="1" applyAlignment="1">
      <alignment horizontal="left" vertical="center"/>
    </xf>
    <xf numFmtId="3" fontId="2" fillId="13" borderId="78" xfId="0" applyNumberFormat="1" applyFont="1" applyFill="1" applyBorder="1" applyAlignment="1">
      <alignment horizontal="left" vertical="center"/>
    </xf>
    <xf numFmtId="3" fontId="2" fillId="13" borderId="72" xfId="0" applyNumberFormat="1" applyFont="1" applyFill="1" applyBorder="1" applyAlignment="1">
      <alignment horizontal="left" vertical="center"/>
    </xf>
    <xf numFmtId="0" fontId="2" fillId="9" borderId="59" xfId="0" applyFont="1" applyFill="1" applyBorder="1" applyAlignment="1">
      <alignment horizontal="center"/>
    </xf>
    <xf numFmtId="0" fontId="2" fillId="15" borderId="59" xfId="0" applyFont="1" applyFill="1" applyBorder="1" applyAlignment="1">
      <alignment horizontal="center"/>
    </xf>
    <xf numFmtId="0" fontId="13" fillId="7" borderId="47" xfId="0" applyFont="1" applyFill="1" applyBorder="1"/>
    <xf numFmtId="0" fontId="2" fillId="7" borderId="83" xfId="0" applyFont="1" applyFill="1" applyBorder="1" applyAlignment="1">
      <alignment horizontal="center" vertical="center" wrapText="1"/>
    </xf>
    <xf numFmtId="0" fontId="13" fillId="10" borderId="79" xfId="0" applyFont="1" applyFill="1" applyBorder="1" applyAlignment="1">
      <alignment horizontal="left" vertical="center"/>
    </xf>
    <xf numFmtId="0" fontId="33" fillId="10" borderId="79" xfId="0" applyFont="1" applyFill="1" applyBorder="1" applyAlignment="1">
      <alignment horizontal="left" vertical="center"/>
    </xf>
    <xf numFmtId="0" fontId="13" fillId="10" borderId="69" xfId="0" applyFont="1" applyFill="1" applyBorder="1" applyAlignment="1">
      <alignment horizontal="left" vertical="center"/>
    </xf>
    <xf numFmtId="164" fontId="33" fillId="10" borderId="69" xfId="0" applyNumberFormat="1" applyFont="1" applyFill="1" applyBorder="1" applyAlignment="1">
      <alignment horizontal="left" vertical="center"/>
    </xf>
    <xf numFmtId="0" fontId="13" fillId="10" borderId="73" xfId="0" applyFont="1" applyFill="1" applyBorder="1" applyAlignment="1">
      <alignment horizontal="left" vertical="center"/>
    </xf>
    <xf numFmtId="164" fontId="33" fillId="10" borderId="73" xfId="0" applyNumberFormat="1" applyFont="1" applyFill="1" applyBorder="1" applyAlignment="1">
      <alignment horizontal="left" vertical="center"/>
    </xf>
    <xf numFmtId="3" fontId="13" fillId="10" borderId="76" xfId="0" applyNumberFormat="1" applyFont="1" applyFill="1" applyBorder="1" applyAlignment="1">
      <alignment horizontal="left" vertical="center"/>
    </xf>
    <xf numFmtId="3" fontId="13" fillId="10" borderId="73" xfId="0" applyNumberFormat="1" applyFont="1" applyFill="1" applyBorder="1" applyAlignment="1">
      <alignment horizontal="left" vertical="center"/>
    </xf>
    <xf numFmtId="0" fontId="13" fillId="10" borderId="70" xfId="0" applyFont="1" applyFill="1" applyBorder="1" applyAlignment="1">
      <alignment horizontal="left" vertical="center"/>
    </xf>
    <xf numFmtId="3" fontId="13" fillId="13" borderId="71" xfId="0" applyNumberFormat="1" applyFont="1" applyFill="1" applyBorder="1" applyAlignment="1">
      <alignment horizontal="left" vertical="center"/>
    </xf>
    <xf numFmtId="0" fontId="2" fillId="10" borderId="71" xfId="0" applyFont="1" applyFill="1" applyBorder="1" applyAlignment="1">
      <alignment horizontal="left" vertical="center" indent="1"/>
    </xf>
    <xf numFmtId="0" fontId="37" fillId="10" borderId="55" xfId="0" applyFont="1" applyFill="1" applyBorder="1"/>
    <xf numFmtId="0" fontId="37" fillId="10" borderId="56" xfId="0" applyFont="1" applyFill="1" applyBorder="1"/>
    <xf numFmtId="167" fontId="37" fillId="10" borderId="56" xfId="1" applyNumberFormat="1" applyFont="1" applyFill="1" applyBorder="1" applyProtection="1"/>
    <xf numFmtId="3" fontId="30" fillId="11" borderId="12" xfId="0" applyNumberFormat="1" applyFont="1" applyFill="1" applyBorder="1" applyAlignment="1">
      <alignment vertical="center"/>
    </xf>
    <xf numFmtId="3" fontId="30" fillId="11" borderId="13" xfId="0" applyNumberFormat="1" applyFont="1" applyFill="1" applyBorder="1" applyAlignment="1">
      <alignment vertical="center"/>
    </xf>
    <xf numFmtId="3" fontId="30" fillId="17" borderId="22" xfId="0" applyNumberFormat="1" applyFont="1" applyFill="1" applyBorder="1" applyAlignment="1">
      <alignment vertical="center"/>
    </xf>
    <xf numFmtId="3" fontId="28" fillId="17" borderId="22" xfId="0" applyNumberFormat="1" applyFont="1" applyFill="1" applyBorder="1" applyAlignment="1">
      <alignment vertical="center"/>
    </xf>
    <xf numFmtId="3" fontId="13" fillId="8" borderId="13" xfId="0" applyNumberFormat="1" applyFont="1" applyFill="1" applyBorder="1" applyAlignment="1">
      <alignment vertical="center"/>
    </xf>
    <xf numFmtId="3" fontId="28" fillId="17" borderId="29" xfId="0" applyNumberFormat="1" applyFont="1" applyFill="1" applyBorder="1" applyAlignment="1">
      <alignment vertical="center"/>
    </xf>
    <xf numFmtId="3" fontId="30" fillId="17" borderId="13" xfId="0" applyNumberFormat="1" applyFont="1" applyFill="1" applyBorder="1" applyAlignment="1">
      <alignment vertical="center"/>
    </xf>
    <xf numFmtId="3" fontId="30" fillId="17" borderId="12" xfId="0" applyNumberFormat="1" applyFont="1" applyFill="1" applyBorder="1" applyAlignment="1">
      <alignment vertical="center"/>
    </xf>
    <xf numFmtId="3" fontId="28" fillId="17" borderId="13" xfId="0" applyNumberFormat="1" applyFont="1" applyFill="1" applyBorder="1" applyAlignment="1">
      <alignment vertical="center"/>
    </xf>
    <xf numFmtId="3" fontId="33" fillId="10" borderId="108" xfId="1" applyNumberFormat="1" applyFont="1" applyFill="1" applyBorder="1" applyAlignment="1" applyProtection="1">
      <alignment vertical="center"/>
      <protection locked="0"/>
    </xf>
    <xf numFmtId="3" fontId="28" fillId="4" borderId="13" xfId="0" applyNumberFormat="1" applyFont="1" applyFill="1" applyBorder="1" applyAlignment="1">
      <alignment horizontal="center" vertical="center" wrapText="1"/>
    </xf>
    <xf numFmtId="3" fontId="13" fillId="0" borderId="6" xfId="0" applyNumberFormat="1" applyFont="1" applyBorder="1" applyAlignment="1">
      <alignment vertical="center"/>
    </xf>
    <xf numFmtId="3" fontId="13" fillId="0" borderId="38" xfId="0" applyNumberFormat="1" applyFont="1" applyBorder="1" applyAlignment="1" applyProtection="1">
      <alignment vertical="center"/>
      <protection locked="0"/>
    </xf>
    <xf numFmtId="3" fontId="30" fillId="4" borderId="6" xfId="0" applyNumberFormat="1" applyFont="1" applyFill="1" applyBorder="1" applyAlignment="1">
      <alignment vertical="center"/>
    </xf>
    <xf numFmtId="3" fontId="28" fillId="4" borderId="15" xfId="0" applyNumberFormat="1" applyFont="1" applyFill="1" applyBorder="1" applyAlignment="1">
      <alignment vertical="center"/>
    </xf>
    <xf numFmtId="3" fontId="13" fillId="3" borderId="6" xfId="0" applyNumberFormat="1" applyFont="1" applyFill="1" applyBorder="1" applyAlignment="1">
      <alignment vertical="center"/>
    </xf>
    <xf numFmtId="3" fontId="13" fillId="3" borderId="15" xfId="0" applyNumberFormat="1" applyFont="1" applyFill="1" applyBorder="1" applyAlignment="1" applyProtection="1">
      <alignment vertical="center"/>
      <protection locked="0"/>
    </xf>
    <xf numFmtId="3" fontId="13" fillId="2" borderId="6" xfId="0" applyNumberFormat="1" applyFont="1" applyFill="1" applyBorder="1" applyAlignment="1">
      <alignment vertical="center"/>
    </xf>
    <xf numFmtId="3" fontId="13" fillId="2" borderId="15" xfId="0" applyNumberFormat="1" applyFont="1" applyFill="1" applyBorder="1" applyAlignment="1" applyProtection="1">
      <alignment vertical="center"/>
      <protection locked="0"/>
    </xf>
    <xf numFmtId="3" fontId="13" fillId="0" borderId="15" xfId="0" applyNumberFormat="1" applyFont="1" applyBorder="1" applyAlignment="1" applyProtection="1">
      <alignment vertical="center"/>
      <protection locked="0"/>
    </xf>
    <xf numFmtId="3" fontId="33" fillId="10" borderId="15" xfId="0" applyNumberFormat="1" applyFont="1" applyFill="1" applyBorder="1" applyAlignment="1" applyProtection="1">
      <alignment vertical="center"/>
      <protection locked="0"/>
    </xf>
    <xf numFmtId="3" fontId="13" fillId="9" borderId="33" xfId="0" applyNumberFormat="1" applyFont="1" applyFill="1" applyBorder="1" applyAlignment="1">
      <alignment vertical="center"/>
    </xf>
    <xf numFmtId="3" fontId="30" fillId="4" borderId="63" xfId="0" applyNumberFormat="1" applyFont="1" applyFill="1" applyBorder="1" applyAlignment="1">
      <alignment vertical="center"/>
    </xf>
    <xf numFmtId="3" fontId="28" fillId="4" borderId="109" xfId="0" applyNumberFormat="1" applyFont="1" applyFill="1" applyBorder="1" applyAlignment="1">
      <alignment vertical="center"/>
    </xf>
    <xf numFmtId="3" fontId="68" fillId="18" borderId="29" xfId="0" applyNumberFormat="1" applyFont="1" applyFill="1" applyBorder="1" applyAlignment="1">
      <alignment vertical="center"/>
    </xf>
    <xf numFmtId="14" fontId="51" fillId="10" borderId="1" xfId="3" applyNumberFormat="1" applyFont="1" applyFill="1" applyBorder="1" applyProtection="1">
      <protection locked="0"/>
    </xf>
    <xf numFmtId="43" fontId="51" fillId="10" borderId="1" xfId="3" applyNumberFormat="1" applyFont="1" applyFill="1" applyBorder="1" applyProtection="1">
      <protection locked="0"/>
    </xf>
    <xf numFmtId="43" fontId="51" fillId="10" borderId="1" xfId="4" applyNumberFormat="1" applyFont="1" applyFill="1" applyBorder="1" applyProtection="1">
      <protection locked="0"/>
    </xf>
    <xf numFmtId="3" fontId="28" fillId="4" borderId="5" xfId="0" applyNumberFormat="1" applyFont="1" applyFill="1" applyBorder="1" applyAlignment="1">
      <alignment horizontal="center" vertical="center" wrapText="1"/>
    </xf>
    <xf numFmtId="3" fontId="70" fillId="4" borderId="39" xfId="0" applyNumberFormat="1" applyFont="1" applyFill="1" applyBorder="1" applyAlignment="1">
      <alignment vertical="center"/>
    </xf>
    <xf numFmtId="3" fontId="71" fillId="4" borderId="2" xfId="0" applyNumberFormat="1" applyFont="1" applyFill="1" applyBorder="1" applyAlignment="1">
      <alignment vertical="center"/>
    </xf>
    <xf numFmtId="3" fontId="71" fillId="4" borderId="7" xfId="0" applyNumberFormat="1" applyFont="1" applyFill="1" applyBorder="1" applyAlignment="1">
      <alignment vertical="center"/>
    </xf>
    <xf numFmtId="3" fontId="2" fillId="13" borderId="0" xfId="0" applyNumberFormat="1" applyFont="1" applyFill="1" applyBorder="1" applyAlignment="1">
      <alignment vertical="center"/>
    </xf>
    <xf numFmtId="0" fontId="73" fillId="6" borderId="40" xfId="0" applyFont="1" applyFill="1" applyBorder="1" applyAlignment="1">
      <alignment horizontal="center" vertical="center"/>
    </xf>
    <xf numFmtId="0" fontId="73" fillId="6" borderId="25" xfId="0" applyFont="1" applyFill="1" applyBorder="1" applyAlignment="1">
      <alignment horizontal="center" vertical="center"/>
    </xf>
    <xf numFmtId="0" fontId="73" fillId="6" borderId="25" xfId="0" applyFont="1" applyFill="1" applyBorder="1" applyAlignment="1">
      <alignment horizontal="center" vertical="center" wrapText="1"/>
    </xf>
    <xf numFmtId="0" fontId="72" fillId="10" borderId="41" xfId="0" applyFont="1" applyFill="1" applyBorder="1"/>
    <xf numFmtId="0" fontId="0" fillId="10" borderId="14" xfId="0" applyFill="1" applyBorder="1"/>
    <xf numFmtId="0" fontId="72" fillId="10" borderId="42" xfId="0" applyFont="1" applyFill="1" applyBorder="1"/>
    <xf numFmtId="0" fontId="73" fillId="19" borderId="25" xfId="0" applyFont="1" applyFill="1" applyBorder="1" applyAlignment="1">
      <alignment horizontal="center" vertical="center" wrapText="1"/>
    </xf>
    <xf numFmtId="0" fontId="0" fillId="10" borderId="1" xfId="0" applyFill="1" applyBorder="1"/>
    <xf numFmtId="0" fontId="74" fillId="6" borderId="37" xfId="0" applyFont="1" applyFill="1" applyBorder="1" applyAlignment="1">
      <alignment horizontal="center" vertical="center" wrapText="1"/>
    </xf>
    <xf numFmtId="3" fontId="13" fillId="13" borderId="29" xfId="0" applyNumberFormat="1" applyFont="1" applyFill="1" applyBorder="1" applyAlignment="1">
      <alignment horizontal="center" vertical="center"/>
    </xf>
    <xf numFmtId="0" fontId="0" fillId="10" borderId="28" xfId="0" applyFill="1" applyBorder="1"/>
    <xf numFmtId="0" fontId="0" fillId="10" borderId="2" xfId="0" applyFill="1" applyBorder="1"/>
    <xf numFmtId="0" fontId="0" fillId="10" borderId="41" xfId="0" applyFill="1" applyBorder="1"/>
    <xf numFmtId="0" fontId="0" fillId="10" borderId="42" xfId="0" applyFill="1" applyBorder="1"/>
    <xf numFmtId="0" fontId="77" fillId="17" borderId="25" xfId="3" applyFont="1" applyFill="1" applyBorder="1" applyAlignment="1" applyProtection="1">
      <alignment horizontal="center" vertical="center" wrapText="1"/>
      <protection locked="0"/>
    </xf>
    <xf numFmtId="0" fontId="78" fillId="13" borderId="2" xfId="0" applyFont="1" applyFill="1" applyBorder="1" applyProtection="1">
      <protection locked="0"/>
    </xf>
    <xf numFmtId="0" fontId="79" fillId="13" borderId="3" xfId="0" applyFont="1" applyFill="1" applyBorder="1" applyProtection="1">
      <protection locked="0"/>
    </xf>
    <xf numFmtId="0" fontId="78" fillId="13" borderId="3" xfId="0" applyFont="1" applyFill="1" applyBorder="1" applyProtection="1">
      <protection locked="0"/>
    </xf>
    <xf numFmtId="0" fontId="78" fillId="13" borderId="3" xfId="0" applyFont="1" applyFill="1" applyBorder="1" applyAlignment="1" applyProtection="1">
      <alignment horizontal="center"/>
      <protection locked="0"/>
    </xf>
    <xf numFmtId="2" fontId="78" fillId="13" borderId="3" xfId="0" applyNumberFormat="1" applyFont="1" applyFill="1" applyBorder="1" applyProtection="1">
      <protection locked="0"/>
    </xf>
    <xf numFmtId="2" fontId="79" fillId="13" borderId="3" xfId="0" applyNumberFormat="1" applyFont="1" applyFill="1" applyBorder="1" applyProtection="1">
      <protection locked="0"/>
    </xf>
    <xf numFmtId="0" fontId="78" fillId="13" borderId="3" xfId="0" applyFont="1" applyFill="1" applyBorder="1" applyAlignment="1" applyProtection="1">
      <alignment horizontal="center" vertical="center"/>
      <protection locked="0"/>
    </xf>
    <xf numFmtId="4" fontId="78" fillId="13" borderId="3" xfId="0" applyNumberFormat="1" applyFont="1" applyFill="1" applyBorder="1" applyProtection="1">
      <protection locked="0"/>
    </xf>
    <xf numFmtId="0" fontId="78" fillId="13" borderId="28" xfId="0" applyFont="1" applyFill="1" applyBorder="1" applyProtection="1">
      <protection locked="0"/>
    </xf>
    <xf numFmtId="0" fontId="76" fillId="17" borderId="25" xfId="3" applyFont="1" applyFill="1" applyBorder="1" applyAlignment="1" applyProtection="1">
      <alignment horizontal="center" vertical="center" wrapText="1"/>
      <protection locked="0"/>
    </xf>
    <xf numFmtId="0" fontId="54" fillId="20" borderId="40" xfId="3" applyFont="1" applyFill="1" applyBorder="1" applyAlignment="1" applyProtection="1">
      <alignment horizontal="center" vertical="center" wrapText="1"/>
      <protection locked="0"/>
    </xf>
    <xf numFmtId="0" fontId="54" fillId="20" borderId="25" xfId="3" applyFont="1" applyFill="1" applyBorder="1" applyAlignment="1" applyProtection="1">
      <alignment horizontal="center" vertical="center" wrapText="1"/>
      <protection locked="0"/>
    </xf>
    <xf numFmtId="0" fontId="54" fillId="20" borderId="37" xfId="3" applyFont="1" applyFill="1" applyBorder="1" applyAlignment="1" applyProtection="1">
      <alignment horizontal="center" vertical="center" wrapText="1"/>
      <protection locked="0"/>
    </xf>
    <xf numFmtId="20" fontId="72" fillId="10" borderId="42" xfId="0" applyNumberFormat="1" applyFont="1" applyFill="1" applyBorder="1"/>
    <xf numFmtId="0" fontId="13" fillId="21" borderId="0" xfId="0" applyFont="1" applyFill="1"/>
    <xf numFmtId="0" fontId="14" fillId="21" borderId="96" xfId="0" applyFont="1" applyFill="1" applyBorder="1"/>
    <xf numFmtId="0" fontId="14" fillId="21" borderId="97" xfId="0" applyFont="1" applyFill="1" applyBorder="1"/>
    <xf numFmtId="0" fontId="13" fillId="21" borderId="98" xfId="0" applyFont="1" applyFill="1" applyBorder="1"/>
    <xf numFmtId="0" fontId="15" fillId="21" borderId="0" xfId="0" applyFont="1" applyFill="1"/>
    <xf numFmtId="0" fontId="13" fillId="21" borderId="89" xfId="0" applyFont="1" applyFill="1" applyBorder="1"/>
    <xf numFmtId="0" fontId="62" fillId="21" borderId="0" xfId="0" applyFont="1" applyFill="1"/>
    <xf numFmtId="0" fontId="14" fillId="21" borderId="0" xfId="0" applyFont="1" applyFill="1"/>
    <xf numFmtId="0" fontId="17" fillId="21" borderId="0" xfId="0" applyFont="1" applyFill="1"/>
    <xf numFmtId="166" fontId="13" fillId="21" borderId="0" xfId="1" applyNumberFormat="1" applyFont="1" applyFill="1" applyBorder="1"/>
    <xf numFmtId="9" fontId="13" fillId="21" borderId="0" xfId="0" applyNumberFormat="1" applyFont="1" applyFill="1" applyAlignment="1">
      <alignment horizontal="left"/>
    </xf>
    <xf numFmtId="0" fontId="13" fillId="21" borderId="0" xfId="0" applyFont="1" applyFill="1" applyAlignment="1">
      <alignment horizontal="right"/>
    </xf>
    <xf numFmtId="0" fontId="20" fillId="21" borderId="0" xfId="0" applyFont="1" applyFill="1"/>
    <xf numFmtId="0" fontId="14" fillId="21" borderId="0" xfId="0" applyFont="1" applyFill="1" applyAlignment="1">
      <alignment horizontal="left"/>
    </xf>
    <xf numFmtId="166" fontId="2" fillId="21" borderId="0" xfId="1" applyNumberFormat="1" applyFont="1" applyFill="1" applyBorder="1"/>
    <xf numFmtId="0" fontId="14" fillId="21" borderId="0" xfId="0" applyFont="1" applyFill="1" applyAlignment="1">
      <alignment vertical="center"/>
    </xf>
    <xf numFmtId="0" fontId="13" fillId="21" borderId="0" xfId="0" applyFont="1" applyFill="1" applyAlignment="1">
      <alignment horizontal="left"/>
    </xf>
    <xf numFmtId="0" fontId="21" fillId="21" borderId="0" xfId="0" applyFont="1" applyFill="1" applyAlignment="1">
      <alignment horizontal="left" vertical="top"/>
    </xf>
    <xf numFmtId="0" fontId="22" fillId="21" borderId="0" xfId="0" applyFont="1" applyFill="1" applyAlignment="1">
      <alignment horizontal="center" vertical="center"/>
    </xf>
    <xf numFmtId="0" fontId="53" fillId="21" borderId="0" xfId="0" applyFont="1" applyFill="1" applyAlignment="1">
      <alignment vertical="top"/>
    </xf>
    <xf numFmtId="0" fontId="23" fillId="21" borderId="0" xfId="0" applyFont="1" applyFill="1" applyAlignment="1">
      <alignment vertical="top"/>
    </xf>
    <xf numFmtId="0" fontId="14" fillId="21" borderId="0" xfId="0" applyFont="1" applyFill="1" applyAlignment="1">
      <alignment vertical="top"/>
    </xf>
    <xf numFmtId="0" fontId="12" fillId="21" borderId="54" xfId="0" applyFont="1" applyFill="1" applyBorder="1" applyAlignment="1">
      <alignment horizontal="right" vertical="center"/>
    </xf>
    <xf numFmtId="0" fontId="12" fillId="21" borderId="11" xfId="0" applyFont="1" applyFill="1" applyBorder="1" applyAlignment="1">
      <alignment horizontal="right" vertical="center" wrapText="1"/>
    </xf>
    <xf numFmtId="0" fontId="24" fillId="21" borderId="99" xfId="0" applyFont="1" applyFill="1" applyBorder="1" applyAlignment="1">
      <alignment horizontal="right"/>
    </xf>
    <xf numFmtId="3" fontId="14" fillId="21" borderId="0" xfId="0" applyNumberFormat="1" applyFont="1" applyFill="1" applyAlignment="1">
      <alignment horizontal="left"/>
    </xf>
    <xf numFmtId="0" fontId="14" fillId="21" borderId="0" xfId="0" quotePrefix="1" applyFont="1" applyFill="1" applyAlignment="1">
      <alignment horizontal="center"/>
    </xf>
    <xf numFmtId="3" fontId="14" fillId="21" borderId="0" xfId="0" applyNumberFormat="1" applyFont="1" applyFill="1"/>
    <xf numFmtId="0" fontId="25" fillId="21" borderId="0" xfId="0" applyFont="1" applyFill="1"/>
    <xf numFmtId="0" fontId="13" fillId="21" borderId="100" xfId="0" applyFont="1" applyFill="1" applyBorder="1"/>
    <xf numFmtId="0" fontId="13" fillId="21" borderId="87" xfId="0" applyFont="1" applyFill="1" applyBorder="1"/>
    <xf numFmtId="0" fontId="13" fillId="21" borderId="88" xfId="0" applyFont="1" applyFill="1" applyBorder="1"/>
    <xf numFmtId="0" fontId="30" fillId="21" borderId="0" xfId="0" applyFont="1" applyFill="1"/>
    <xf numFmtId="0" fontId="40" fillId="21" borderId="0" xfId="0" applyFont="1" applyFill="1"/>
    <xf numFmtId="0" fontId="37" fillId="12" borderId="29" xfId="0" applyFont="1" applyFill="1" applyBorder="1" applyAlignment="1">
      <alignment vertical="center" wrapText="1"/>
    </xf>
    <xf numFmtId="0" fontId="12" fillId="7" borderId="45" xfId="0" applyFont="1" applyFill="1" applyBorder="1" applyAlignment="1">
      <alignment horizontal="center" vertical="center" wrapText="1"/>
    </xf>
    <xf numFmtId="0" fontId="12" fillId="7" borderId="24" xfId="0" applyFont="1" applyFill="1" applyBorder="1" applyAlignment="1">
      <alignment horizontal="center" vertical="center" wrapText="1"/>
    </xf>
    <xf numFmtId="0" fontId="80" fillId="21" borderId="0" xfId="0" applyFont="1" applyFill="1"/>
    <xf numFmtId="3" fontId="13" fillId="21" borderId="0" xfId="0" applyNumberFormat="1" applyFont="1" applyFill="1" applyAlignment="1">
      <alignment vertical="center"/>
    </xf>
    <xf numFmtId="3" fontId="13" fillId="21" borderId="0" xfId="1" applyNumberFormat="1" applyFont="1" applyFill="1" applyAlignment="1">
      <alignment vertical="center"/>
    </xf>
    <xf numFmtId="3" fontId="13" fillId="21" borderId="36" xfId="0" applyNumberFormat="1" applyFont="1" applyFill="1" applyBorder="1" applyAlignment="1">
      <alignment vertical="center"/>
    </xf>
    <xf numFmtId="3" fontId="35" fillId="21" borderId="0" xfId="0" applyNumberFormat="1" applyFont="1" applyFill="1" applyAlignment="1">
      <alignment vertical="center"/>
    </xf>
    <xf numFmtId="3" fontId="35" fillId="21" borderId="0" xfId="0" applyNumberFormat="1" applyFont="1" applyFill="1" applyAlignment="1">
      <alignment vertical="top"/>
    </xf>
    <xf numFmtId="3" fontId="2" fillId="21" borderId="0" xfId="0" applyNumberFormat="1" applyFont="1" applyFill="1" applyAlignment="1">
      <alignment vertical="center"/>
    </xf>
    <xf numFmtId="3" fontId="28" fillId="21" borderId="0" xfId="0" applyNumberFormat="1" applyFont="1" applyFill="1" applyAlignment="1">
      <alignment vertical="center"/>
    </xf>
    <xf numFmtId="3" fontId="31" fillId="21" borderId="0" xfId="1" applyNumberFormat="1" applyFont="1" applyFill="1" applyAlignment="1">
      <alignment vertical="center"/>
    </xf>
    <xf numFmtId="3" fontId="33" fillId="21" borderId="0" xfId="1" applyNumberFormat="1" applyFont="1" applyFill="1" applyAlignment="1">
      <alignment horizontal="right" vertical="center"/>
    </xf>
    <xf numFmtId="3" fontId="33" fillId="21" borderId="0" xfId="1" applyNumberFormat="1" applyFont="1" applyFill="1" applyBorder="1" applyAlignment="1" applyProtection="1">
      <alignment vertical="center"/>
      <protection locked="0"/>
    </xf>
    <xf numFmtId="3" fontId="13" fillId="21" borderId="0" xfId="0" applyNumberFormat="1" applyFont="1" applyFill="1" applyAlignment="1">
      <alignment vertical="center" wrapText="1"/>
    </xf>
    <xf numFmtId="3" fontId="13" fillId="21" borderId="0" xfId="1" applyNumberFormat="1" applyFont="1" applyFill="1" applyAlignment="1">
      <alignment vertical="center" wrapText="1"/>
    </xf>
    <xf numFmtId="10" fontId="13" fillId="21" borderId="0" xfId="0" applyNumberFormat="1" applyFont="1" applyFill="1" applyAlignment="1">
      <alignment vertical="center"/>
    </xf>
    <xf numFmtId="3" fontId="27" fillId="21" borderId="0" xfId="0" applyNumberFormat="1" applyFont="1" applyFill="1" applyAlignment="1">
      <alignment horizontal="right" vertical="center"/>
    </xf>
    <xf numFmtId="3" fontId="22" fillId="21" borderId="0" xfId="0" applyNumberFormat="1" applyFont="1" applyFill="1" applyAlignment="1">
      <alignment vertical="center"/>
    </xf>
    <xf numFmtId="3" fontId="62" fillId="21" borderId="0" xfId="0" applyNumberFormat="1" applyFont="1" applyFill="1" applyAlignment="1">
      <alignment vertical="center"/>
    </xf>
    <xf numFmtId="3" fontId="66" fillId="21" borderId="0" xfId="0" applyNumberFormat="1" applyFont="1" applyFill="1" applyAlignment="1">
      <alignment vertical="center"/>
    </xf>
    <xf numFmtId="3" fontId="12" fillId="21" borderId="0" xfId="0" applyNumberFormat="1" applyFont="1" applyFill="1" applyAlignment="1">
      <alignment vertical="center"/>
    </xf>
    <xf numFmtId="3" fontId="22" fillId="21" borderId="0" xfId="0" applyNumberFormat="1" applyFont="1" applyFill="1" applyAlignment="1">
      <alignment horizontal="right" vertical="center"/>
    </xf>
    <xf numFmtId="0" fontId="13" fillId="21" borderId="0" xfId="0" applyFont="1" applyFill="1" applyAlignment="1">
      <alignment vertical="center"/>
    </xf>
    <xf numFmtId="0" fontId="13" fillId="21" borderId="0" xfId="0" applyFont="1" applyFill="1" applyAlignment="1">
      <alignment horizontal="right" vertical="center"/>
    </xf>
    <xf numFmtId="0" fontId="13" fillId="21" borderId="0" xfId="0" applyFont="1" applyFill="1" applyAlignment="1">
      <alignment horizontal="left" vertical="center"/>
    </xf>
    <xf numFmtId="0" fontId="2" fillId="21" borderId="0" xfId="0" applyFont="1" applyFill="1" applyAlignment="1">
      <alignment horizontal="left" vertical="center"/>
    </xf>
    <xf numFmtId="0" fontId="2" fillId="21" borderId="0" xfId="0" applyFont="1" applyFill="1" applyAlignment="1">
      <alignment vertical="center"/>
    </xf>
    <xf numFmtId="0" fontId="5" fillId="21" borderId="0" xfId="0" applyFont="1" applyFill="1"/>
    <xf numFmtId="0" fontId="4" fillId="21" borderId="0" xfId="0" applyFont="1" applyFill="1"/>
    <xf numFmtId="0" fontId="30" fillId="21" borderId="0" xfId="0" applyFont="1" applyFill="1" applyAlignment="1">
      <alignment vertical="top" wrapText="1"/>
    </xf>
    <xf numFmtId="0" fontId="37" fillId="21" borderId="0" xfId="0" applyFont="1" applyFill="1" applyAlignment="1">
      <alignment horizontal="right" vertical="center" wrapText="1"/>
    </xf>
    <xf numFmtId="0" fontId="38" fillId="21" borderId="0" xfId="0" applyFont="1" applyFill="1" applyAlignment="1">
      <alignment horizontal="right" vertical="center" wrapText="1"/>
    </xf>
    <xf numFmtId="0" fontId="3" fillId="21" borderId="0" xfId="0" applyFont="1" applyFill="1" applyAlignment="1">
      <alignment horizontal="right" vertical="center"/>
    </xf>
    <xf numFmtId="3" fontId="22" fillId="21" borderId="0" xfId="0" applyNumberFormat="1" applyFont="1" applyFill="1" applyAlignment="1">
      <alignment horizontal="center" vertical="center"/>
    </xf>
    <xf numFmtId="0" fontId="2" fillId="21" borderId="0" xfId="0" applyFont="1" applyFill="1" applyAlignment="1">
      <alignment horizontal="left"/>
    </xf>
    <xf numFmtId="0" fontId="43" fillId="21" borderId="0" xfId="0" applyFont="1" applyFill="1" applyAlignment="1">
      <alignment horizontal="right" vertical="center"/>
    </xf>
    <xf numFmtId="0" fontId="15" fillId="21" borderId="0" xfId="0" applyFont="1" applyFill="1" applyAlignment="1">
      <alignment vertical="center"/>
    </xf>
    <xf numFmtId="3" fontId="15" fillId="21" borderId="0" xfId="0" applyNumberFormat="1" applyFont="1" applyFill="1" applyAlignment="1">
      <alignment vertical="center"/>
    </xf>
    <xf numFmtId="0" fontId="43" fillId="21" borderId="0" xfId="0" applyFont="1" applyFill="1" applyAlignment="1">
      <alignment horizontal="right" vertical="top"/>
    </xf>
    <xf numFmtId="0" fontId="43" fillId="21" borderId="0" xfId="0" applyFont="1" applyFill="1" applyAlignment="1">
      <alignment horizontal="right"/>
    </xf>
    <xf numFmtId="3" fontId="14" fillId="21" borderId="0" xfId="0" applyNumberFormat="1" applyFont="1" applyFill="1" applyAlignment="1">
      <alignment vertical="center"/>
    </xf>
    <xf numFmtId="3" fontId="13" fillId="13" borderId="115" xfId="0" applyNumberFormat="1" applyFont="1" applyFill="1" applyBorder="1" applyAlignment="1">
      <alignment horizontal="left" vertical="center"/>
    </xf>
    <xf numFmtId="0" fontId="2" fillId="13" borderId="21" xfId="0" applyFont="1" applyFill="1" applyBorder="1" applyAlignment="1">
      <alignment vertical="center"/>
    </xf>
    <xf numFmtId="3" fontId="2" fillId="13" borderId="22" xfId="0" applyNumberFormat="1" applyFont="1" applyFill="1" applyBorder="1" applyAlignment="1">
      <alignment vertical="center"/>
    </xf>
    <xf numFmtId="3" fontId="33" fillId="21" borderId="0" xfId="7" applyNumberFormat="1" applyFont="1" applyFill="1"/>
    <xf numFmtId="3" fontId="9" fillId="21" borderId="0" xfId="7" applyNumberFormat="1" applyFont="1" applyFill="1" applyAlignment="1">
      <alignment horizontal="left"/>
    </xf>
    <xf numFmtId="3" fontId="9" fillId="21" borderId="0" xfId="7" applyNumberFormat="1" applyFont="1" applyFill="1"/>
    <xf numFmtId="3" fontId="9" fillId="21" borderId="0" xfId="6" applyNumberFormat="1" applyFont="1" applyFill="1"/>
    <xf numFmtId="3" fontId="33" fillId="21" borderId="0" xfId="6" applyNumberFormat="1" applyFont="1" applyFill="1"/>
    <xf numFmtId="3" fontId="33" fillId="21" borderId="0" xfId="7" applyNumberFormat="1" applyFont="1" applyFill="1" applyAlignment="1">
      <alignment horizontal="left"/>
    </xf>
    <xf numFmtId="3" fontId="33" fillId="21" borderId="0" xfId="7" applyNumberFormat="1" applyFont="1" applyFill="1" applyBorder="1"/>
    <xf numFmtId="3" fontId="48" fillId="21" borderId="0" xfId="6" applyNumberFormat="1" applyFont="1" applyFill="1"/>
    <xf numFmtId="3" fontId="47" fillId="21" borderId="0" xfId="6" applyNumberFormat="1" applyFont="1" applyFill="1"/>
    <xf numFmtId="3" fontId="39" fillId="21" borderId="0" xfId="6" applyNumberFormat="1" applyFont="1" applyFill="1"/>
    <xf numFmtId="3" fontId="13" fillId="21" borderId="0" xfId="6" applyNumberFormat="1" applyFont="1" applyFill="1"/>
    <xf numFmtId="3" fontId="2" fillId="21" borderId="0" xfId="6" applyNumberFormat="1" applyFont="1" applyFill="1"/>
    <xf numFmtId="3" fontId="28" fillId="21" borderId="0" xfId="6" applyNumberFormat="1" applyFont="1" applyFill="1"/>
    <xf numFmtId="3" fontId="30" fillId="21" borderId="0" xfId="6" applyNumberFormat="1" applyFont="1" applyFill="1"/>
    <xf numFmtId="3" fontId="33" fillId="21" borderId="0" xfId="6" applyNumberFormat="1" applyFont="1" applyFill="1" applyAlignment="1">
      <alignment vertical="center"/>
    </xf>
    <xf numFmtId="3" fontId="33" fillId="21" borderId="0" xfId="7" applyNumberFormat="1" applyFont="1" applyFill="1" applyAlignment="1">
      <alignment horizontal="left" vertical="center"/>
    </xf>
    <xf numFmtId="3" fontId="33" fillId="21" borderId="0" xfId="7" applyNumberFormat="1" applyFont="1" applyFill="1" applyAlignment="1">
      <alignment vertical="center"/>
    </xf>
    <xf numFmtId="3" fontId="43" fillId="21" borderId="0" xfId="0" applyNumberFormat="1" applyFont="1" applyFill="1" applyAlignment="1">
      <alignment horizontal="right" vertical="top"/>
    </xf>
    <xf numFmtId="3" fontId="13" fillId="21" borderId="0" xfId="0" applyNumberFormat="1" applyFont="1" applyFill="1" applyAlignment="1">
      <alignment horizontal="right" vertical="center"/>
    </xf>
    <xf numFmtId="3" fontId="2" fillId="21" borderId="0" xfId="0" applyNumberFormat="1" applyFont="1" applyFill="1" applyAlignment="1">
      <alignment horizontal="left" vertical="top"/>
    </xf>
    <xf numFmtId="3" fontId="39" fillId="21" borderId="0" xfId="8" applyNumberFormat="1" applyFont="1" applyFill="1" applyBorder="1" applyAlignment="1">
      <alignment horizontal="left"/>
    </xf>
    <xf numFmtId="3" fontId="15" fillId="21" borderId="0" xfId="0" applyNumberFormat="1" applyFont="1" applyFill="1" applyAlignment="1">
      <alignment horizontal="left" vertical="top"/>
    </xf>
    <xf numFmtId="3" fontId="15" fillId="21" borderId="0" xfId="0" applyNumberFormat="1" applyFont="1" applyFill="1" applyAlignment="1">
      <alignment horizontal="left" vertical="top" wrapText="1"/>
    </xf>
    <xf numFmtId="3" fontId="22" fillId="21" borderId="0" xfId="7" applyNumberFormat="1" applyFont="1" applyFill="1" applyBorder="1" applyAlignment="1">
      <alignment horizontal="center" vertical="center" wrapText="1"/>
    </xf>
    <xf numFmtId="3" fontId="33" fillId="21" borderId="0" xfId="8" applyNumberFormat="1" applyFont="1" applyFill="1" applyBorder="1" applyAlignment="1">
      <alignment horizontal="left"/>
    </xf>
    <xf numFmtId="3" fontId="39" fillId="21" borderId="31" xfId="8" applyNumberFormat="1" applyFont="1" applyFill="1" applyBorder="1" applyAlignment="1">
      <alignment horizontal="left"/>
    </xf>
    <xf numFmtId="3" fontId="39" fillId="21" borderId="41" xfId="8" applyNumberFormat="1" applyFont="1" applyFill="1" applyBorder="1" applyAlignment="1">
      <alignment horizontal="left"/>
    </xf>
    <xf numFmtId="3" fontId="30" fillId="21" borderId="0" xfId="7" applyNumberFormat="1" applyFont="1" applyFill="1"/>
    <xf numFmtId="3" fontId="16" fillId="21" borderId="0" xfId="0" applyNumberFormat="1" applyFont="1" applyFill="1" applyAlignment="1">
      <alignment vertical="center"/>
    </xf>
    <xf numFmtId="3" fontId="33" fillId="21" borderId="1" xfId="7" applyNumberFormat="1" applyFont="1" applyFill="1" applyBorder="1"/>
    <xf numFmtId="3" fontId="33" fillId="21" borderId="1" xfId="7" applyNumberFormat="1" applyFont="1" applyFill="1" applyBorder="1" applyAlignment="1">
      <alignment horizontal="center"/>
    </xf>
    <xf numFmtId="3" fontId="33" fillId="21" borderId="23" xfId="7" applyNumberFormat="1" applyFont="1" applyFill="1" applyBorder="1"/>
    <xf numFmtId="3" fontId="33" fillId="21" borderId="3" xfId="7" applyNumberFormat="1" applyFont="1" applyFill="1" applyBorder="1"/>
    <xf numFmtId="3" fontId="39" fillId="21" borderId="1" xfId="7" applyNumberFormat="1" applyFont="1" applyFill="1" applyBorder="1" applyAlignment="1">
      <alignment horizontal="center" vertical="center"/>
    </xf>
    <xf numFmtId="3" fontId="39" fillId="21" borderId="1" xfId="7" applyNumberFormat="1" applyFont="1" applyFill="1" applyBorder="1" applyAlignment="1"/>
    <xf numFmtId="3" fontId="33" fillId="21" borderId="14" xfId="7" applyNumberFormat="1" applyFont="1" applyFill="1" applyBorder="1"/>
    <xf numFmtId="3" fontId="33" fillId="21" borderId="45" xfId="7" applyNumberFormat="1" applyFont="1" applyFill="1" applyBorder="1" applyAlignment="1">
      <alignment horizontal="center"/>
    </xf>
    <xf numFmtId="3" fontId="39" fillId="21" borderId="25" xfId="7" applyNumberFormat="1" applyFont="1" applyFill="1" applyBorder="1" applyAlignment="1"/>
    <xf numFmtId="3" fontId="39" fillId="21" borderId="1" xfId="7" applyNumberFormat="1" applyFont="1" applyFill="1" applyBorder="1"/>
    <xf numFmtId="3" fontId="13" fillId="21" borderId="0" xfId="0" applyNumberFormat="1" applyFont="1" applyFill="1" applyAlignment="1">
      <alignment horizontal="left" vertical="center"/>
    </xf>
    <xf numFmtId="0" fontId="15" fillId="21" borderId="0" xfId="0" applyFont="1" applyFill="1" applyAlignment="1">
      <alignment horizontal="left" vertical="center"/>
    </xf>
    <xf numFmtId="164" fontId="39" fillId="21" borderId="0" xfId="0" applyNumberFormat="1" applyFont="1" applyFill="1" applyAlignment="1">
      <alignment horizontal="right" vertical="center"/>
    </xf>
    <xf numFmtId="3" fontId="30" fillId="21" borderId="0" xfId="0" applyNumberFormat="1" applyFont="1" applyFill="1"/>
    <xf numFmtId="0" fontId="41" fillId="21" borderId="0" xfId="0" applyFont="1" applyFill="1" applyAlignment="1">
      <alignment horizontal="left" vertical="center"/>
    </xf>
    <xf numFmtId="0" fontId="22" fillId="21" borderId="0" xfId="0" applyFont="1" applyFill="1" applyAlignment="1">
      <alignment horizontal="left" vertical="center"/>
    </xf>
    <xf numFmtId="0" fontId="40" fillId="21" borderId="0" xfId="0" applyFont="1" applyFill="1" applyAlignment="1">
      <alignment horizontal="left" vertical="center"/>
    </xf>
    <xf numFmtId="0" fontId="2" fillId="21" borderId="0" xfId="0" applyFont="1" applyFill="1"/>
    <xf numFmtId="0" fontId="20" fillId="21" borderId="0" xfId="0" applyFont="1" applyFill="1" applyAlignment="1">
      <alignment horizontal="right" vertical="center"/>
    </xf>
    <xf numFmtId="0" fontId="20" fillId="21" borderId="0" xfId="0" applyFont="1" applyFill="1" applyAlignment="1">
      <alignment horizontal="right" vertical="top"/>
    </xf>
    <xf numFmtId="0" fontId="14" fillId="21" borderId="0" xfId="0" applyFont="1" applyFill="1" applyAlignment="1">
      <alignment vertical="top" wrapText="1"/>
    </xf>
    <xf numFmtId="0" fontId="33" fillId="21" borderId="0" xfId="0" applyFont="1" applyFill="1"/>
    <xf numFmtId="0" fontId="36" fillId="21" borderId="0" xfId="0" applyFont="1" applyFill="1" applyAlignment="1">
      <alignment horizontal="left" indent="1"/>
    </xf>
    <xf numFmtId="0" fontId="0" fillId="21" borderId="0" xfId="0" applyFill="1"/>
    <xf numFmtId="3" fontId="22" fillId="21" borderId="0" xfId="0" applyNumberFormat="1" applyFont="1" applyFill="1" applyBorder="1" applyAlignment="1">
      <alignment horizontal="center" vertical="center"/>
    </xf>
    <xf numFmtId="3" fontId="62" fillId="21" borderId="0" xfId="0" applyNumberFormat="1" applyFont="1" applyFill="1" applyAlignment="1">
      <alignment horizontal="left" vertical="center"/>
    </xf>
    <xf numFmtId="49" fontId="13" fillId="21" borderId="0" xfId="0" applyNumberFormat="1" applyFont="1" applyFill="1" applyAlignment="1">
      <alignment vertical="top" wrapText="1"/>
    </xf>
    <xf numFmtId="49" fontId="13" fillId="21" borderId="0" xfId="0" applyNumberFormat="1" applyFont="1" applyFill="1" applyAlignment="1">
      <alignment vertical="top"/>
    </xf>
    <xf numFmtId="49" fontId="8" fillId="21" borderId="0" xfId="0" applyNumberFormat="1" applyFont="1" applyFill="1" applyAlignment="1">
      <alignment vertical="top" wrapText="1"/>
    </xf>
    <xf numFmtId="49" fontId="22" fillId="21" borderId="0" xfId="0" applyNumberFormat="1" applyFont="1" applyFill="1" applyAlignment="1">
      <alignment vertical="top"/>
    </xf>
    <xf numFmtId="0" fontId="13" fillId="21" borderId="0" xfId="0" applyFont="1" applyFill="1" applyAlignment="1">
      <alignment vertical="top"/>
    </xf>
    <xf numFmtId="10" fontId="13" fillId="21" borderId="0" xfId="0" applyNumberFormat="1" applyFont="1" applyFill="1"/>
    <xf numFmtId="0" fontId="51" fillId="21" borderId="0" xfId="3" applyFont="1" applyFill="1" applyProtection="1">
      <protection locked="0"/>
    </xf>
    <xf numFmtId="4" fontId="51" fillId="21" borderId="0" xfId="3" applyNumberFormat="1" applyFont="1" applyFill="1" applyAlignment="1" applyProtection="1">
      <alignment horizontal="center" vertical="center"/>
      <protection locked="0"/>
    </xf>
    <xf numFmtId="0" fontId="52" fillId="21" borderId="0" xfId="3" applyFont="1" applyFill="1" applyProtection="1">
      <protection locked="0"/>
    </xf>
    <xf numFmtId="0" fontId="51" fillId="21" borderId="0" xfId="3" applyFont="1" applyFill="1" applyAlignment="1" applyProtection="1">
      <alignment wrapText="1"/>
      <protection locked="0"/>
    </xf>
    <xf numFmtId="0" fontId="51" fillId="21" borderId="0" xfId="3" applyFont="1" applyFill="1" applyAlignment="1" applyProtection="1">
      <alignment horizontal="center"/>
      <protection locked="0"/>
    </xf>
    <xf numFmtId="0" fontId="51" fillId="21" borderId="0" xfId="3" applyFont="1" applyFill="1" applyBorder="1"/>
    <xf numFmtId="0" fontId="51" fillId="21" borderId="0" xfId="3" applyFont="1" applyFill="1"/>
    <xf numFmtId="0" fontId="58" fillId="21" borderId="0" xfId="3" applyFont="1" applyFill="1"/>
    <xf numFmtId="0" fontId="53" fillId="21" borderId="0" xfId="3" applyFont="1" applyFill="1"/>
    <xf numFmtId="0" fontId="52" fillId="21" borderId="0" xfId="3" applyFont="1" applyFill="1"/>
    <xf numFmtId="0" fontId="61" fillId="21" borderId="0" xfId="3" applyFont="1" applyFill="1" applyAlignment="1">
      <alignment vertical="center"/>
    </xf>
    <xf numFmtId="0" fontId="52" fillId="21" borderId="0" xfId="3" applyFont="1" applyFill="1" applyBorder="1"/>
    <xf numFmtId="3" fontId="52" fillId="21" borderId="0" xfId="0" applyNumberFormat="1" applyFont="1" applyFill="1" applyAlignment="1">
      <alignment vertical="center"/>
    </xf>
    <xf numFmtId="0" fontId="57" fillId="21" borderId="0" xfId="3" applyFont="1" applyFill="1" applyAlignment="1" applyProtection="1">
      <alignment vertical="center"/>
      <protection locked="0"/>
    </xf>
    <xf numFmtId="3" fontId="53" fillId="21" borderId="0" xfId="0" applyNumberFormat="1" applyFont="1" applyFill="1" applyAlignment="1" applyProtection="1">
      <alignment vertical="center"/>
      <protection locked="0"/>
    </xf>
    <xf numFmtId="0" fontId="61" fillId="21" borderId="0" xfId="3" applyFont="1" applyFill="1" applyBorder="1" applyAlignment="1">
      <alignment vertical="center"/>
    </xf>
    <xf numFmtId="3" fontId="52" fillId="21" borderId="0" xfId="3" applyNumberFormat="1" applyFont="1" applyFill="1"/>
    <xf numFmtId="0" fontId="51" fillId="21" borderId="0" xfId="3" applyFont="1" applyFill="1" applyAlignment="1">
      <alignment horizontal="center"/>
    </xf>
    <xf numFmtId="3" fontId="53" fillId="21" borderId="0" xfId="0" applyNumberFormat="1" applyFont="1" applyFill="1" applyAlignment="1">
      <alignment vertical="center"/>
    </xf>
    <xf numFmtId="3" fontId="53" fillId="21" borderId="0" xfId="0" applyNumberFormat="1" applyFont="1" applyFill="1" applyBorder="1" applyAlignment="1">
      <alignment vertical="center"/>
    </xf>
    <xf numFmtId="0" fontId="53" fillId="21" borderId="0" xfId="0" applyFont="1" applyFill="1" applyBorder="1" applyAlignment="1">
      <alignment horizontal="right" vertical="center"/>
    </xf>
    <xf numFmtId="0" fontId="56" fillId="21" borderId="0" xfId="0" applyFont="1" applyFill="1" applyAlignment="1">
      <alignment horizontal="left"/>
    </xf>
    <xf numFmtId="0" fontId="53" fillId="21" borderId="0" xfId="0" applyFont="1" applyFill="1" applyAlignment="1">
      <alignment vertical="center"/>
    </xf>
    <xf numFmtId="0" fontId="52" fillId="21" borderId="0" xfId="0" applyFont="1" applyFill="1"/>
    <xf numFmtId="3" fontId="52" fillId="21" borderId="0" xfId="0" applyNumberFormat="1" applyFont="1" applyFill="1" applyBorder="1" applyAlignment="1">
      <alignment vertical="center"/>
    </xf>
    <xf numFmtId="0" fontId="56" fillId="21" borderId="0" xfId="0" applyFont="1" applyFill="1" applyBorder="1" applyAlignment="1">
      <alignment horizontal="right" vertical="top"/>
    </xf>
    <xf numFmtId="2" fontId="52" fillId="21" borderId="0" xfId="0" applyNumberFormat="1" applyFont="1" applyFill="1"/>
    <xf numFmtId="0" fontId="60" fillId="21" borderId="0" xfId="0" applyFont="1" applyFill="1" applyAlignment="1">
      <alignment wrapText="1"/>
    </xf>
    <xf numFmtId="165" fontId="52" fillId="21" borderId="0" xfId="3" applyNumberFormat="1" applyFont="1" applyFill="1"/>
    <xf numFmtId="0" fontId="54" fillId="21" borderId="0" xfId="3" applyFont="1" applyFill="1" applyBorder="1" applyAlignment="1">
      <alignment wrapText="1"/>
    </xf>
    <xf numFmtId="3" fontId="53" fillId="21" borderId="0" xfId="0" applyNumberFormat="1" applyFont="1" applyFill="1" applyAlignment="1">
      <alignment horizontal="right" vertical="center"/>
    </xf>
    <xf numFmtId="0" fontId="57" fillId="21" borderId="0" xfId="3" applyFont="1" applyFill="1" applyBorder="1" applyAlignment="1">
      <alignment vertical="center"/>
    </xf>
    <xf numFmtId="3" fontId="37" fillId="21" borderId="97" xfId="0" applyNumberFormat="1" applyFont="1" applyFill="1" applyBorder="1" applyAlignment="1">
      <alignment vertical="center"/>
    </xf>
    <xf numFmtId="3" fontId="41" fillId="21" borderId="97" xfId="0" applyNumberFormat="1" applyFont="1" applyFill="1" applyBorder="1" applyAlignment="1">
      <alignment vertical="center"/>
    </xf>
    <xf numFmtId="3" fontId="53" fillId="21" borderId="97" xfId="0" applyNumberFormat="1" applyFont="1" applyFill="1" applyBorder="1" applyAlignment="1">
      <alignment vertical="center"/>
    </xf>
    <xf numFmtId="0" fontId="51" fillId="21" borderId="97" xfId="3" applyFont="1" applyFill="1" applyBorder="1"/>
    <xf numFmtId="0" fontId="53" fillId="21" borderId="97" xfId="3" applyFont="1" applyFill="1" applyBorder="1"/>
    <xf numFmtId="0" fontId="55" fillId="21" borderId="63" xfId="3" applyFont="1" applyFill="1" applyBorder="1"/>
    <xf numFmtId="3" fontId="53" fillId="21" borderId="8" xfId="0" applyNumberFormat="1" applyFont="1" applyFill="1" applyBorder="1" applyAlignment="1">
      <alignment vertical="center"/>
    </xf>
    <xf numFmtId="3" fontId="53" fillId="21" borderId="9" xfId="0" applyNumberFormat="1" applyFont="1" applyFill="1" applyBorder="1" applyAlignment="1">
      <alignment vertical="center"/>
    </xf>
    <xf numFmtId="0" fontId="6" fillId="21" borderId="0" xfId="0" applyFont="1" applyFill="1"/>
    <xf numFmtId="3" fontId="27" fillId="21" borderId="0" xfId="0" applyNumberFormat="1" applyFont="1" applyFill="1" applyAlignment="1">
      <alignment vertical="center"/>
    </xf>
    <xf numFmtId="49" fontId="8" fillId="21" borderId="0" xfId="0" applyNumberFormat="1" applyFont="1" applyFill="1" applyAlignment="1">
      <alignment vertical="top"/>
    </xf>
    <xf numFmtId="3" fontId="52" fillId="11" borderId="29" xfId="0" applyNumberFormat="1" applyFont="1" applyFill="1" applyBorder="1" applyAlignment="1">
      <alignment horizontal="center" vertical="center"/>
    </xf>
    <xf numFmtId="3" fontId="13" fillId="13" borderId="114" xfId="0" applyNumberFormat="1" applyFont="1" applyFill="1" applyBorder="1" applyAlignment="1">
      <alignment vertical="center"/>
    </xf>
    <xf numFmtId="3" fontId="13" fillId="13" borderId="48" xfId="0" applyNumberFormat="1" applyFont="1" applyFill="1" applyBorder="1" applyAlignment="1">
      <alignment vertical="center"/>
    </xf>
    <xf numFmtId="3" fontId="13" fillId="13" borderId="119" xfId="0" applyNumberFormat="1" applyFont="1" applyFill="1" applyBorder="1" applyAlignment="1">
      <alignment vertical="center"/>
    </xf>
    <xf numFmtId="10" fontId="12" fillId="13" borderId="119" xfId="0" applyNumberFormat="1" applyFont="1" applyFill="1" applyBorder="1" applyAlignment="1">
      <alignment vertical="center" wrapText="1"/>
    </xf>
    <xf numFmtId="0" fontId="75" fillId="7" borderId="40" xfId="0" applyFont="1" applyFill="1" applyBorder="1" applyAlignment="1">
      <alignment horizontal="center" vertical="center"/>
    </xf>
    <xf numFmtId="0" fontId="75" fillId="7" borderId="37" xfId="0" applyFont="1" applyFill="1" applyBorder="1" applyAlignment="1">
      <alignment horizontal="center" vertical="center"/>
    </xf>
    <xf numFmtId="0" fontId="75" fillId="7" borderId="1" xfId="0" applyFont="1" applyFill="1" applyBorder="1" applyAlignment="1">
      <alignment horizontal="center" vertical="center"/>
    </xf>
    <xf numFmtId="3" fontId="81" fillId="12" borderId="24" xfId="7" applyNumberFormat="1" applyFont="1" applyFill="1" applyBorder="1" applyAlignment="1">
      <alignment vertical="center"/>
    </xf>
    <xf numFmtId="0" fontId="0" fillId="10" borderId="0" xfId="0" applyFill="1" applyBorder="1"/>
    <xf numFmtId="0" fontId="0" fillId="10" borderId="0" xfId="0" applyFill="1"/>
    <xf numFmtId="0" fontId="72" fillId="21" borderId="41" xfId="0" applyFont="1" applyFill="1" applyBorder="1"/>
    <xf numFmtId="3" fontId="69" fillId="21" borderId="0" xfId="1" applyNumberFormat="1" applyFont="1" applyFill="1" applyAlignment="1">
      <alignment vertical="center"/>
    </xf>
    <xf numFmtId="3" fontId="82" fillId="4" borderId="9" xfId="0" applyNumberFormat="1" applyFont="1" applyFill="1" applyBorder="1" applyAlignment="1">
      <alignment vertical="center"/>
    </xf>
    <xf numFmtId="10" fontId="51" fillId="12" borderId="1" xfId="4" applyNumberFormat="1" applyFont="1" applyFill="1" applyBorder="1" applyProtection="1">
      <protection locked="0"/>
    </xf>
    <xf numFmtId="0" fontId="51" fillId="21" borderId="1" xfId="3" applyFont="1" applyFill="1" applyBorder="1" applyProtection="1">
      <protection locked="0"/>
    </xf>
    <xf numFmtId="3" fontId="59" fillId="21" borderId="17" xfId="6" applyNumberFormat="1" applyFont="1" applyFill="1" applyBorder="1" applyAlignment="1">
      <alignment vertical="top"/>
    </xf>
    <xf numFmtId="3" fontId="65" fillId="18" borderId="47" xfId="0" applyNumberFormat="1" applyFont="1" applyFill="1" applyBorder="1" applyAlignment="1">
      <alignment horizontal="left" vertical="center"/>
    </xf>
    <xf numFmtId="3" fontId="65" fillId="18" borderId="13" xfId="0" applyNumberFormat="1" applyFont="1" applyFill="1" applyBorder="1" applyAlignment="1">
      <alignment horizontal="left" vertical="center"/>
    </xf>
    <xf numFmtId="3" fontId="13" fillId="10" borderId="122" xfId="0" applyNumberFormat="1" applyFont="1" applyFill="1" applyBorder="1" applyAlignment="1" applyProtection="1">
      <alignment horizontal="left" vertical="center"/>
      <protection locked="0"/>
    </xf>
    <xf numFmtId="0" fontId="13" fillId="10" borderId="123" xfId="0" applyFont="1" applyFill="1" applyBorder="1" applyAlignment="1">
      <alignment horizontal="left" vertical="center"/>
    </xf>
    <xf numFmtId="49" fontId="39" fillId="10" borderId="124" xfId="0" applyNumberFormat="1" applyFont="1" applyFill="1" applyBorder="1" applyAlignment="1">
      <alignment horizontal="left" vertical="center" indent="1"/>
    </xf>
    <xf numFmtId="3" fontId="13" fillId="13" borderId="125" xfId="0" applyNumberFormat="1" applyFont="1" applyFill="1" applyBorder="1" applyAlignment="1">
      <alignment horizontal="left" vertical="center"/>
    </xf>
    <xf numFmtId="3" fontId="13" fillId="13" borderId="126" xfId="0" applyNumberFormat="1" applyFont="1" applyFill="1" applyBorder="1" applyAlignment="1">
      <alignment horizontal="left" vertical="center"/>
    </xf>
    <xf numFmtId="3" fontId="13" fillId="13" borderId="127" xfId="0" applyNumberFormat="1" applyFont="1" applyFill="1" applyBorder="1" applyAlignment="1">
      <alignment horizontal="left" vertical="center"/>
    </xf>
    <xf numFmtId="3" fontId="13" fillId="13" borderId="128" xfId="0" applyNumberFormat="1" applyFont="1" applyFill="1" applyBorder="1" applyAlignment="1">
      <alignment horizontal="left" vertical="center"/>
    </xf>
    <xf numFmtId="3" fontId="13" fillId="13" borderId="129" xfId="0" applyNumberFormat="1" applyFont="1" applyFill="1" applyBorder="1" applyAlignment="1">
      <alignment horizontal="left" vertical="center"/>
    </xf>
    <xf numFmtId="3" fontId="13" fillId="13" borderId="130" xfId="0" applyNumberFormat="1" applyFont="1" applyFill="1" applyBorder="1" applyAlignment="1">
      <alignment horizontal="left" vertical="center"/>
    </xf>
    <xf numFmtId="3" fontId="13" fillId="13" borderId="131" xfId="0" applyNumberFormat="1" applyFont="1" applyFill="1" applyBorder="1" applyAlignment="1">
      <alignment horizontal="left" vertical="center"/>
    </xf>
    <xf numFmtId="3" fontId="13" fillId="13" borderId="13" xfId="0" applyNumberFormat="1" applyFont="1" applyFill="1" applyBorder="1" applyAlignment="1">
      <alignment horizontal="left" vertical="center"/>
    </xf>
    <xf numFmtId="3" fontId="13" fillId="13" borderId="132" xfId="0" applyNumberFormat="1" applyFont="1" applyFill="1" applyBorder="1" applyAlignment="1">
      <alignment horizontal="left" vertical="center"/>
    </xf>
    <xf numFmtId="3" fontId="13" fillId="13" borderId="133" xfId="0" applyNumberFormat="1" applyFont="1" applyFill="1" applyBorder="1" applyAlignment="1">
      <alignment horizontal="left" vertical="center"/>
    </xf>
    <xf numFmtId="3" fontId="13" fillId="10" borderId="134" xfId="0" applyNumberFormat="1" applyFont="1" applyFill="1" applyBorder="1" applyAlignment="1" applyProtection="1">
      <alignment horizontal="left" vertical="center"/>
      <protection locked="0"/>
    </xf>
    <xf numFmtId="3" fontId="13" fillId="10" borderId="135" xfId="0" applyNumberFormat="1" applyFont="1" applyFill="1" applyBorder="1" applyAlignment="1" applyProtection="1">
      <alignment horizontal="left" vertical="center"/>
      <protection locked="0"/>
    </xf>
    <xf numFmtId="3" fontId="13" fillId="10" borderId="111" xfId="0" applyNumberFormat="1" applyFont="1" applyFill="1" applyBorder="1" applyAlignment="1" applyProtection="1">
      <alignment horizontal="left" vertical="center"/>
      <protection locked="0"/>
    </xf>
    <xf numFmtId="3" fontId="13" fillId="10" borderId="136" xfId="0" applyNumberFormat="1" applyFont="1" applyFill="1" applyBorder="1" applyAlignment="1" applyProtection="1">
      <alignment horizontal="left" vertical="center"/>
      <protection locked="0"/>
    </xf>
    <xf numFmtId="3" fontId="13" fillId="10" borderId="137" xfId="0" applyNumberFormat="1" applyFont="1" applyFill="1" applyBorder="1" applyAlignment="1" applyProtection="1">
      <alignment horizontal="left" vertical="center"/>
      <protection locked="0"/>
    </xf>
    <xf numFmtId="3" fontId="13" fillId="10" borderId="138" xfId="0" applyNumberFormat="1" applyFont="1" applyFill="1" applyBorder="1" applyAlignment="1" applyProtection="1">
      <alignment horizontal="left" vertical="center"/>
      <protection locked="0"/>
    </xf>
    <xf numFmtId="3" fontId="13" fillId="10" borderId="20" xfId="0" applyNumberFormat="1" applyFont="1" applyFill="1" applyBorder="1" applyAlignment="1" applyProtection="1">
      <alignment horizontal="left" vertical="center"/>
      <protection locked="0"/>
    </xf>
    <xf numFmtId="3" fontId="13" fillId="13" borderId="139" xfId="0" applyNumberFormat="1" applyFont="1" applyFill="1" applyBorder="1" applyAlignment="1">
      <alignment horizontal="left" vertical="center"/>
    </xf>
    <xf numFmtId="3" fontId="13" fillId="10" borderId="140" xfId="0" applyNumberFormat="1" applyFont="1" applyFill="1" applyBorder="1" applyAlignment="1" applyProtection="1">
      <alignment horizontal="left" vertical="center"/>
      <protection locked="0"/>
    </xf>
    <xf numFmtId="3" fontId="13" fillId="10" borderId="141" xfId="0" applyNumberFormat="1" applyFont="1" applyFill="1" applyBorder="1" applyAlignment="1" applyProtection="1">
      <alignment horizontal="left" vertical="center"/>
      <protection locked="0"/>
    </xf>
    <xf numFmtId="3" fontId="13" fillId="10" borderId="62" xfId="0" applyNumberFormat="1" applyFont="1" applyFill="1" applyBorder="1" applyAlignment="1" applyProtection="1">
      <alignment horizontal="left" vertical="center"/>
      <protection locked="0"/>
    </xf>
    <xf numFmtId="167" fontId="37" fillId="10" borderId="29" xfId="1" applyNumberFormat="1" applyFont="1" applyFill="1" applyBorder="1" applyAlignment="1" applyProtection="1">
      <alignment horizontal="center"/>
    </xf>
    <xf numFmtId="3" fontId="94" fillId="10" borderId="0" xfId="1" applyNumberFormat="1" applyFont="1" applyFill="1" applyAlignment="1" applyProtection="1">
      <alignment vertical="center"/>
    </xf>
    <xf numFmtId="3" fontId="13" fillId="24" borderId="12" xfId="0" applyNumberFormat="1" applyFont="1" applyFill="1" applyBorder="1" applyAlignment="1">
      <alignment vertical="center"/>
    </xf>
    <xf numFmtId="3" fontId="13" fillId="24" borderId="47" xfId="0" applyNumberFormat="1" applyFont="1" applyFill="1" applyBorder="1" applyAlignment="1">
      <alignment vertical="center"/>
    </xf>
    <xf numFmtId="3" fontId="13" fillId="25" borderId="12" xfId="0" applyNumberFormat="1" applyFont="1" applyFill="1" applyBorder="1" applyAlignment="1">
      <alignment vertical="center"/>
    </xf>
    <xf numFmtId="3" fontId="13" fillId="25" borderId="47" xfId="0" applyNumberFormat="1" applyFont="1" applyFill="1" applyBorder="1" applyAlignment="1">
      <alignment vertical="center"/>
    </xf>
    <xf numFmtId="3" fontId="13" fillId="25" borderId="13" xfId="0" applyNumberFormat="1" applyFont="1" applyFill="1" applyBorder="1" applyAlignment="1">
      <alignment horizontal="right" vertical="center"/>
    </xf>
    <xf numFmtId="10" fontId="30" fillId="17" borderId="13" xfId="0" applyNumberFormat="1" applyFont="1" applyFill="1" applyBorder="1" applyAlignment="1">
      <alignment vertical="center"/>
    </xf>
    <xf numFmtId="3" fontId="101" fillId="17" borderId="47" xfId="0" applyNumberFormat="1" applyFont="1" applyFill="1" applyBorder="1" applyAlignment="1">
      <alignment vertical="center" wrapText="1"/>
    </xf>
    <xf numFmtId="3" fontId="83" fillId="10" borderId="0" xfId="0" applyNumberFormat="1" applyFont="1" applyFill="1" applyAlignment="1" applyProtection="1">
      <alignment vertical="center"/>
    </xf>
    <xf numFmtId="3" fontId="37" fillId="10" borderId="0" xfId="0" applyNumberFormat="1" applyFont="1" applyFill="1" applyAlignment="1" applyProtection="1">
      <alignment vertical="center"/>
    </xf>
    <xf numFmtId="3" fontId="83" fillId="10" borderId="0" xfId="0" applyNumberFormat="1" applyFont="1" applyFill="1" applyAlignment="1" applyProtection="1">
      <alignment horizontal="right" vertical="center"/>
    </xf>
    <xf numFmtId="3" fontId="95" fillId="10" borderId="0" xfId="0" applyNumberFormat="1" applyFont="1" applyFill="1" applyAlignment="1" applyProtection="1">
      <alignment vertical="center"/>
    </xf>
    <xf numFmtId="3" fontId="83" fillId="10" borderId="0" xfId="0" applyNumberFormat="1" applyFont="1" applyFill="1" applyAlignment="1" applyProtection="1">
      <alignment horizontal="center" vertical="center"/>
    </xf>
    <xf numFmtId="3" fontId="83" fillId="10" borderId="0" xfId="0" applyNumberFormat="1" applyFont="1" applyFill="1" applyAlignment="1" applyProtection="1">
      <alignment vertical="center" wrapText="1"/>
    </xf>
    <xf numFmtId="3" fontId="84" fillId="4" borderId="29" xfId="0" applyNumberFormat="1" applyFont="1" applyFill="1" applyBorder="1" applyAlignment="1" applyProtection="1">
      <alignment horizontal="center" vertical="center" wrapText="1"/>
    </xf>
    <xf numFmtId="3" fontId="84" fillId="4" borderId="12" xfId="0" applyNumberFormat="1" applyFont="1" applyFill="1" applyBorder="1" applyAlignment="1" applyProtection="1">
      <alignment horizontal="center" vertical="center" wrapText="1"/>
    </xf>
    <xf numFmtId="3" fontId="84" fillId="4" borderId="13" xfId="0" applyNumberFormat="1" applyFont="1" applyFill="1" applyBorder="1" applyAlignment="1" applyProtection="1">
      <alignment horizontal="center" vertical="center"/>
    </xf>
    <xf numFmtId="3" fontId="83" fillId="0" borderId="6" xfId="0" applyNumberFormat="1" applyFont="1" applyBorder="1" applyAlignment="1" applyProtection="1">
      <alignment vertical="center"/>
    </xf>
    <xf numFmtId="41" fontId="83" fillId="0" borderId="85" xfId="10" applyNumberFormat="1" applyFont="1" applyBorder="1" applyAlignment="1" applyProtection="1">
      <alignment horizontal="right" vertical="center"/>
    </xf>
    <xf numFmtId="41" fontId="83" fillId="0" borderId="94" xfId="10" applyNumberFormat="1" applyFont="1" applyBorder="1" applyAlignment="1" applyProtection="1">
      <alignment horizontal="right" vertical="center"/>
    </xf>
    <xf numFmtId="3" fontId="86" fillId="10" borderId="0" xfId="0" applyNumberFormat="1" applyFont="1" applyFill="1" applyAlignment="1" applyProtection="1">
      <alignment vertical="center"/>
    </xf>
    <xf numFmtId="3" fontId="93" fillId="10" borderId="0" xfId="0" applyNumberFormat="1" applyFont="1" applyFill="1" applyAlignment="1" applyProtection="1">
      <alignment vertical="center"/>
    </xf>
    <xf numFmtId="3" fontId="86" fillId="4" borderId="6" xfId="0" applyNumberFormat="1" applyFont="1" applyFill="1" applyBorder="1" applyAlignment="1" applyProtection="1">
      <alignment vertical="center"/>
    </xf>
    <xf numFmtId="41" fontId="84" fillId="4" borderId="30" xfId="10" applyNumberFormat="1" applyFont="1" applyFill="1" applyBorder="1" applyAlignment="1" applyProtection="1">
      <alignment horizontal="right" vertical="center"/>
    </xf>
    <xf numFmtId="41" fontId="84" fillId="4" borderId="10" xfId="10" applyNumberFormat="1" applyFont="1" applyFill="1" applyBorder="1" applyAlignment="1" applyProtection="1">
      <alignment horizontal="right" vertical="center"/>
    </xf>
    <xf numFmtId="41" fontId="84" fillId="4" borderId="15" xfId="10" applyNumberFormat="1" applyFont="1" applyFill="1" applyBorder="1" applyAlignment="1" applyProtection="1">
      <alignment horizontal="right" vertical="center"/>
    </xf>
    <xf numFmtId="3" fontId="84" fillId="10" borderId="0" xfId="0" applyNumberFormat="1" applyFont="1" applyFill="1" applyAlignment="1" applyProtection="1">
      <alignment vertical="center"/>
    </xf>
    <xf numFmtId="3" fontId="83" fillId="3" borderId="6" xfId="0" applyNumberFormat="1" applyFont="1" applyFill="1" applyBorder="1" applyAlignment="1" applyProtection="1">
      <alignment vertical="center"/>
    </xf>
    <xf numFmtId="10" fontId="83" fillId="13" borderId="144" xfId="0" applyNumberFormat="1" applyFont="1" applyFill="1" applyBorder="1" applyAlignment="1" applyProtection="1">
      <alignment vertical="center"/>
    </xf>
    <xf numFmtId="41" fontId="83" fillId="3" borderId="30" xfId="10" applyNumberFormat="1" applyFont="1" applyFill="1" applyBorder="1" applyAlignment="1" applyProtection="1">
      <alignment horizontal="right" vertical="center"/>
    </xf>
    <xf numFmtId="41" fontId="83" fillId="3" borderId="10" xfId="10" applyNumberFormat="1" applyFont="1" applyFill="1" applyBorder="1" applyAlignment="1" applyProtection="1">
      <alignment horizontal="right" vertical="center"/>
    </xf>
    <xf numFmtId="3" fontId="83" fillId="2" borderId="6" xfId="0" applyNumberFormat="1" applyFont="1" applyFill="1" applyBorder="1" applyAlignment="1" applyProtection="1">
      <alignment vertical="center"/>
    </xf>
    <xf numFmtId="10" fontId="83" fillId="13" borderId="143" xfId="0" applyNumberFormat="1" applyFont="1" applyFill="1" applyBorder="1" applyAlignment="1" applyProtection="1">
      <alignment vertical="center"/>
    </xf>
    <xf numFmtId="41" fontId="83" fillId="2" borderId="30" xfId="10" applyNumberFormat="1" applyFont="1" applyFill="1" applyBorder="1" applyAlignment="1" applyProtection="1">
      <alignment horizontal="right" vertical="center"/>
    </xf>
    <xf numFmtId="10" fontId="83" fillId="13" borderId="142" xfId="0" applyNumberFormat="1" applyFont="1" applyFill="1" applyBorder="1" applyAlignment="1" applyProtection="1">
      <alignment vertical="center"/>
    </xf>
    <xf numFmtId="41" fontId="83" fillId="0" borderId="30" xfId="10" applyNumberFormat="1" applyFont="1" applyBorder="1" applyAlignment="1" applyProtection="1">
      <alignment horizontal="right" vertical="center"/>
    </xf>
    <xf numFmtId="10" fontId="83" fillId="13" borderId="12" xfId="0" applyNumberFormat="1" applyFont="1" applyFill="1" applyBorder="1" applyAlignment="1" applyProtection="1">
      <alignment vertical="center"/>
    </xf>
    <xf numFmtId="41" fontId="93" fillId="10" borderId="30" xfId="10" applyNumberFormat="1" applyFont="1" applyFill="1" applyBorder="1" applyAlignment="1" applyProtection="1">
      <alignment horizontal="right" vertical="center"/>
    </xf>
    <xf numFmtId="3" fontId="83" fillId="9" borderId="6" xfId="0" applyNumberFormat="1" applyFont="1" applyFill="1" applyBorder="1" applyAlignment="1" applyProtection="1">
      <alignment vertical="center"/>
    </xf>
    <xf numFmtId="41" fontId="83" fillId="9" borderId="31" xfId="10" applyNumberFormat="1" applyFont="1" applyFill="1" applyBorder="1" applyAlignment="1" applyProtection="1">
      <alignment horizontal="right" vertical="center"/>
    </xf>
    <xf numFmtId="3" fontId="86" fillId="4" borderId="63" xfId="0" applyNumberFormat="1" applyFont="1" applyFill="1" applyBorder="1" applyAlignment="1" applyProtection="1">
      <alignment vertical="center"/>
    </xf>
    <xf numFmtId="41" fontId="84" fillId="4" borderId="32" xfId="10" applyNumberFormat="1" applyFont="1" applyFill="1" applyBorder="1" applyAlignment="1" applyProtection="1">
      <alignment horizontal="right" vertical="center"/>
    </xf>
    <xf numFmtId="41" fontId="84" fillId="4" borderId="11" xfId="10" applyNumberFormat="1" applyFont="1" applyFill="1" applyBorder="1" applyAlignment="1" applyProtection="1">
      <alignment horizontal="right" vertical="center"/>
    </xf>
    <xf numFmtId="41" fontId="84" fillId="4" borderId="109" xfId="10" applyNumberFormat="1" applyFont="1" applyFill="1" applyBorder="1" applyAlignment="1" applyProtection="1">
      <alignment horizontal="right" vertical="center"/>
    </xf>
    <xf numFmtId="3" fontId="94" fillId="10" borderId="0" xfId="1" applyNumberFormat="1" applyFont="1" applyFill="1" applyAlignment="1" applyProtection="1">
      <alignment horizontal="right" vertical="center"/>
    </xf>
    <xf numFmtId="3" fontId="93" fillId="10" borderId="0" xfId="1" applyNumberFormat="1" applyFont="1" applyFill="1" applyAlignment="1" applyProtection="1">
      <alignment horizontal="right" vertical="center"/>
    </xf>
    <xf numFmtId="3" fontId="93" fillId="10" borderId="46" xfId="1" applyNumberFormat="1" applyFont="1" applyFill="1" applyBorder="1" applyAlignment="1" applyProtection="1">
      <alignment horizontal="right" vertical="center"/>
    </xf>
    <xf numFmtId="3" fontId="95" fillId="10" borderId="0" xfId="1" applyNumberFormat="1" applyFont="1" applyFill="1" applyBorder="1" applyAlignment="1" applyProtection="1">
      <alignment vertical="center"/>
    </xf>
    <xf numFmtId="3" fontId="86" fillId="11" borderId="12" xfId="0" applyNumberFormat="1" applyFont="1" applyFill="1" applyBorder="1" applyAlignment="1" applyProtection="1">
      <alignment vertical="center"/>
    </xf>
    <xf numFmtId="3" fontId="54" fillId="11" borderId="13" xfId="0" applyNumberFormat="1" applyFont="1" applyFill="1" applyBorder="1" applyAlignment="1" applyProtection="1">
      <alignment vertical="center"/>
    </xf>
    <xf numFmtId="3" fontId="86" fillId="17" borderId="12" xfId="0" applyNumberFormat="1" applyFont="1" applyFill="1" applyBorder="1" applyAlignment="1" applyProtection="1">
      <alignment vertical="center"/>
    </xf>
    <xf numFmtId="3" fontId="57" fillId="17" borderId="47" xfId="0" applyNumberFormat="1" applyFont="1" applyFill="1" applyBorder="1" applyAlignment="1" applyProtection="1">
      <alignment vertical="center"/>
    </xf>
    <xf numFmtId="3" fontId="54" fillId="17" borderId="47" xfId="0" applyNumberFormat="1" applyFont="1" applyFill="1" applyBorder="1" applyAlignment="1" applyProtection="1">
      <alignment vertical="center"/>
    </xf>
    <xf numFmtId="3" fontId="57" fillId="17" borderId="13" xfId="0" applyNumberFormat="1" applyFont="1" applyFill="1" applyBorder="1" applyAlignment="1" applyProtection="1">
      <alignment vertical="center"/>
    </xf>
    <xf numFmtId="3" fontId="86" fillId="12" borderId="12" xfId="0" applyNumberFormat="1" applyFont="1" applyFill="1" applyBorder="1" applyAlignment="1" applyProtection="1">
      <alignment vertical="center"/>
    </xf>
    <xf numFmtId="3" fontId="55" fillId="12" borderId="13" xfId="0" applyNumberFormat="1" applyFont="1" applyFill="1" applyBorder="1" applyAlignment="1" applyProtection="1">
      <alignment vertical="center"/>
    </xf>
    <xf numFmtId="3" fontId="89" fillId="10" borderId="0" xfId="0" applyNumberFormat="1" applyFont="1" applyFill="1" applyAlignment="1" applyProtection="1">
      <alignment vertical="top"/>
    </xf>
    <xf numFmtId="3" fontId="55" fillId="10" borderId="0" xfId="0" applyNumberFormat="1" applyFont="1" applyFill="1" applyAlignment="1" applyProtection="1">
      <alignment horizontal="left" vertical="center"/>
    </xf>
    <xf numFmtId="3" fontId="53" fillId="10" borderId="0" xfId="0" applyNumberFormat="1" applyFont="1" applyFill="1" applyAlignment="1" applyProtection="1">
      <alignment vertical="center"/>
    </xf>
    <xf numFmtId="3" fontId="54" fillId="10" borderId="0" xfId="0" applyNumberFormat="1" applyFont="1" applyFill="1" applyAlignment="1" applyProtection="1">
      <alignment vertical="center" wrapText="1"/>
    </xf>
    <xf numFmtId="10" fontId="54" fillId="17" borderId="13" xfId="0" applyNumberFormat="1" applyFont="1" applyFill="1" applyBorder="1" applyAlignment="1" applyProtection="1">
      <alignment vertical="center"/>
    </xf>
    <xf numFmtId="3" fontId="51" fillId="12" borderId="47" xfId="0" applyNumberFormat="1" applyFont="1" applyFill="1" applyBorder="1" applyAlignment="1" applyProtection="1">
      <alignment vertical="center"/>
    </xf>
    <xf numFmtId="3" fontId="51" fillId="22" borderId="13" xfId="0" applyNumberFormat="1" applyFont="1" applyFill="1" applyBorder="1" applyAlignment="1" applyProtection="1">
      <alignment horizontal="right" vertical="center"/>
    </xf>
    <xf numFmtId="3" fontId="55" fillId="12" borderId="29" xfId="0" applyNumberFormat="1" applyFont="1" applyFill="1" applyBorder="1" applyAlignment="1" applyProtection="1">
      <alignment vertical="center"/>
    </xf>
    <xf numFmtId="3" fontId="92" fillId="10" borderId="0" xfId="0" applyNumberFormat="1" applyFont="1" applyFill="1" applyAlignment="1" applyProtection="1">
      <alignment vertical="center"/>
    </xf>
    <xf numFmtId="3" fontId="91" fillId="18" borderId="12" xfId="0" applyNumberFormat="1" applyFont="1" applyFill="1" applyBorder="1" applyAlignment="1" applyProtection="1">
      <alignment vertical="center"/>
    </xf>
    <xf numFmtId="3" fontId="90" fillId="18" borderId="13" xfId="0" applyNumberFormat="1" applyFont="1" applyFill="1" applyBorder="1" applyAlignment="1" applyProtection="1">
      <alignment vertical="center"/>
    </xf>
    <xf numFmtId="10" fontId="88" fillId="17" borderId="62" xfId="0" applyNumberFormat="1" applyFont="1" applyFill="1" applyBorder="1" applyAlignment="1" applyProtection="1">
      <alignment vertical="center"/>
    </xf>
    <xf numFmtId="3" fontId="9" fillId="26" borderId="47" xfId="0" applyNumberFormat="1" applyFont="1" applyFill="1" applyBorder="1" applyAlignment="1">
      <alignment vertical="center"/>
    </xf>
    <xf numFmtId="3" fontId="83" fillId="21" borderId="43" xfId="0" applyNumberFormat="1" applyFont="1" applyFill="1" applyBorder="1" applyAlignment="1" applyProtection="1">
      <alignment vertical="center"/>
    </xf>
    <xf numFmtId="3" fontId="83" fillId="21" borderId="0" xfId="0" applyNumberFormat="1" applyFont="1" applyFill="1" applyAlignment="1" applyProtection="1">
      <alignment vertical="center"/>
    </xf>
    <xf numFmtId="3" fontId="83" fillId="21" borderId="0" xfId="1" applyNumberFormat="1" applyFont="1" applyFill="1" applyBorder="1" applyAlignment="1" applyProtection="1">
      <alignment vertical="center"/>
    </xf>
    <xf numFmtId="3" fontId="83" fillId="21" borderId="0" xfId="1" applyNumberFormat="1" applyFont="1" applyFill="1" applyAlignment="1" applyProtection="1">
      <alignment vertical="center"/>
    </xf>
    <xf numFmtId="3" fontId="83" fillId="21" borderId="36" xfId="0" applyNumberFormat="1" applyFont="1" applyFill="1" applyBorder="1" applyAlignment="1" applyProtection="1">
      <alignment vertical="center"/>
    </xf>
    <xf numFmtId="3" fontId="85" fillId="21" borderId="36" xfId="0" applyNumberFormat="1" applyFont="1" applyFill="1" applyBorder="1" applyAlignment="1" applyProtection="1">
      <alignment vertical="center"/>
    </xf>
    <xf numFmtId="3" fontId="85" fillId="21" borderId="0" xfId="0" applyNumberFormat="1" applyFont="1" applyFill="1" applyAlignment="1" applyProtection="1">
      <alignment vertical="center"/>
    </xf>
    <xf numFmtId="3" fontId="84" fillId="21" borderId="36" xfId="0" applyNumberFormat="1" applyFont="1" applyFill="1" applyBorder="1" applyAlignment="1" applyProtection="1">
      <alignment horizontal="center" vertical="center" wrapText="1"/>
    </xf>
    <xf numFmtId="3" fontId="84" fillId="21" borderId="0" xfId="0" applyNumberFormat="1" applyFont="1" applyFill="1" applyAlignment="1" applyProtection="1">
      <alignment horizontal="center" vertical="center" wrapText="1"/>
    </xf>
    <xf numFmtId="3" fontId="77" fillId="21" borderId="0" xfId="0" applyNumberFormat="1" applyFont="1" applyFill="1" applyAlignment="1" applyProtection="1">
      <alignment horizontal="center" vertical="center"/>
    </xf>
    <xf numFmtId="3" fontId="83" fillId="21" borderId="0" xfId="0" applyNumberFormat="1" applyFont="1" applyFill="1" applyAlignment="1" applyProtection="1">
      <alignment vertical="center" wrapText="1"/>
    </xf>
    <xf numFmtId="3" fontId="83" fillId="21" borderId="0" xfId="1" applyNumberFormat="1" applyFont="1" applyFill="1" applyBorder="1" applyAlignment="1" applyProtection="1">
      <alignment vertical="center" wrapText="1"/>
    </xf>
    <xf numFmtId="3" fontId="86" fillId="21" borderId="0" xfId="0" applyNumberFormat="1" applyFont="1" applyFill="1" applyAlignment="1" applyProtection="1">
      <alignment vertical="center"/>
    </xf>
    <xf numFmtId="3" fontId="93" fillId="21" borderId="0" xfId="0" applyNumberFormat="1" applyFont="1" applyFill="1" applyAlignment="1" applyProtection="1">
      <alignment vertical="center"/>
    </xf>
    <xf numFmtId="3" fontId="84" fillId="21" borderId="36" xfId="0" applyNumberFormat="1" applyFont="1" applyFill="1" applyBorder="1" applyAlignment="1" applyProtection="1">
      <alignment vertical="center"/>
    </xf>
    <xf numFmtId="3" fontId="89" fillId="21" borderId="0" xfId="0" applyNumberFormat="1" applyFont="1" applyFill="1" applyAlignment="1" applyProtection="1">
      <alignment vertical="center"/>
    </xf>
    <xf numFmtId="3" fontId="99" fillId="21" borderId="0" xfId="0" applyNumberFormat="1" applyFont="1" applyFill="1" applyAlignment="1" applyProtection="1">
      <alignment vertical="center"/>
    </xf>
    <xf numFmtId="3" fontId="98" fillId="21" borderId="0" xfId="1" applyNumberFormat="1" applyFont="1" applyFill="1" applyBorder="1" applyAlignment="1" applyProtection="1">
      <alignment vertical="center"/>
    </xf>
    <xf numFmtId="3" fontId="94" fillId="21" borderId="0" xfId="1" applyNumberFormat="1" applyFont="1" applyFill="1" applyBorder="1" applyAlignment="1" applyProtection="1">
      <alignment vertical="center"/>
    </xf>
    <xf numFmtId="10" fontId="83" fillId="21" borderId="0" xfId="0" applyNumberFormat="1" applyFont="1" applyFill="1" applyAlignment="1" applyProtection="1">
      <alignment vertical="center"/>
    </xf>
    <xf numFmtId="3" fontId="86" fillId="21" borderId="36" xfId="0" applyNumberFormat="1" applyFont="1" applyFill="1" applyBorder="1" applyAlignment="1" applyProtection="1">
      <alignment vertical="center"/>
    </xf>
    <xf numFmtId="168" fontId="96" fillId="21" borderId="0" xfId="0" applyNumberFormat="1" applyFont="1" applyFill="1" applyAlignment="1" applyProtection="1">
      <alignment vertical="center"/>
    </xf>
    <xf numFmtId="3" fontId="84" fillId="21" borderId="0" xfId="0" applyNumberFormat="1" applyFont="1" applyFill="1" applyAlignment="1" applyProtection="1">
      <alignment vertical="center"/>
    </xf>
    <xf numFmtId="3" fontId="96" fillId="21" borderId="0" xfId="0" applyNumberFormat="1" applyFont="1" applyFill="1" applyAlignment="1" applyProtection="1">
      <alignment vertical="center"/>
    </xf>
    <xf numFmtId="10" fontId="94" fillId="21" borderId="36" xfId="1" applyNumberFormat="1" applyFont="1" applyFill="1" applyBorder="1" applyAlignment="1" applyProtection="1">
      <alignment vertical="center"/>
    </xf>
    <xf numFmtId="168" fontId="93" fillId="21" borderId="0" xfId="1" applyNumberFormat="1" applyFont="1" applyFill="1" applyBorder="1" applyAlignment="1" applyProtection="1">
      <alignment vertical="center"/>
    </xf>
    <xf numFmtId="3" fontId="93" fillId="21" borderId="0" xfId="1" applyNumberFormat="1" applyFont="1" applyFill="1" applyBorder="1" applyAlignment="1" applyProtection="1">
      <alignment vertical="center"/>
    </xf>
    <xf numFmtId="3" fontId="94" fillId="21" borderId="0" xfId="1" applyNumberFormat="1" applyFont="1" applyFill="1" applyAlignment="1" applyProtection="1">
      <alignment vertical="center"/>
    </xf>
    <xf numFmtId="168" fontId="93" fillId="21" borderId="0" xfId="0" applyNumberFormat="1" applyFont="1" applyFill="1" applyAlignment="1" applyProtection="1">
      <alignment vertical="center"/>
    </xf>
    <xf numFmtId="168" fontId="83" fillId="21" borderId="0" xfId="0" applyNumberFormat="1" applyFont="1" applyFill="1" applyAlignment="1" applyProtection="1">
      <alignment vertical="center"/>
    </xf>
    <xf numFmtId="3" fontId="87" fillId="21" borderId="0" xfId="0" applyNumberFormat="1" applyFont="1" applyFill="1" applyAlignment="1" applyProtection="1">
      <alignment vertical="center"/>
    </xf>
    <xf numFmtId="3" fontId="86" fillId="21" borderId="0" xfId="0" applyNumberFormat="1" applyFont="1" applyFill="1" applyAlignment="1" applyProtection="1">
      <alignment vertical="center" wrapText="1"/>
    </xf>
    <xf numFmtId="3" fontId="22" fillId="21" borderId="17" xfId="1" applyNumberFormat="1" applyFont="1" applyFill="1" applyBorder="1" applyAlignment="1">
      <alignment vertical="center" wrapText="1"/>
    </xf>
    <xf numFmtId="3" fontId="22" fillId="21" borderId="22" xfId="1" applyNumberFormat="1" applyFont="1" applyFill="1" applyBorder="1" applyAlignment="1">
      <alignment vertical="center" wrapText="1"/>
    </xf>
    <xf numFmtId="3" fontId="33" fillId="10" borderId="29" xfId="1" applyNumberFormat="1" applyFont="1" applyFill="1" applyBorder="1" applyAlignment="1" applyProtection="1">
      <alignment vertical="center"/>
      <protection locked="0"/>
    </xf>
    <xf numFmtId="3" fontId="13" fillId="21" borderId="0" xfId="0" applyNumberFormat="1" applyFont="1" applyFill="1" applyBorder="1" applyAlignment="1">
      <alignment vertical="center"/>
    </xf>
    <xf numFmtId="3" fontId="28" fillId="17" borderId="62" xfId="0" applyNumberFormat="1" applyFont="1" applyFill="1" applyBorder="1" applyAlignment="1">
      <alignment vertical="center"/>
    </xf>
    <xf numFmtId="0" fontId="2" fillId="9" borderId="84" xfId="0" applyFont="1" applyFill="1" applyBorder="1" applyAlignment="1">
      <alignment horizontal="center" vertical="center"/>
    </xf>
    <xf numFmtId="3" fontId="2" fillId="9" borderId="17" xfId="0" applyNumberFormat="1" applyFont="1" applyFill="1" applyBorder="1" applyAlignment="1">
      <alignment horizontal="center" vertical="center"/>
    </xf>
    <xf numFmtId="0" fontId="13" fillId="10" borderId="64" xfId="0" applyFont="1" applyFill="1" applyBorder="1" applyAlignment="1" applyProtection="1">
      <alignment vertical="center"/>
      <protection locked="0"/>
    </xf>
    <xf numFmtId="3" fontId="13" fillId="10" borderId="101" xfId="0" applyNumberFormat="1" applyFont="1" applyFill="1" applyBorder="1" applyAlignment="1" applyProtection="1">
      <alignment vertical="center"/>
      <protection locked="0"/>
    </xf>
    <xf numFmtId="3" fontId="13" fillId="10" borderId="145" xfId="0" applyNumberFormat="1" applyFont="1" applyFill="1" applyBorder="1" applyAlignment="1" applyProtection="1">
      <alignment vertical="center"/>
      <protection locked="0"/>
    </xf>
    <xf numFmtId="3" fontId="13" fillId="13" borderId="85" xfId="0" applyNumberFormat="1" applyFont="1" applyFill="1" applyBorder="1" applyAlignment="1">
      <alignment horizontal="left" vertical="center"/>
    </xf>
    <xf numFmtId="3" fontId="13" fillId="13" borderId="23" xfId="0" applyNumberFormat="1" applyFont="1" applyFill="1" applyBorder="1" applyAlignment="1">
      <alignment horizontal="center" vertical="center"/>
    </xf>
    <xf numFmtId="3" fontId="2" fillId="13" borderId="21" xfId="0" applyNumberFormat="1" applyFont="1" applyFill="1" applyBorder="1" applyAlignment="1">
      <alignment vertical="center"/>
    </xf>
    <xf numFmtId="3" fontId="2" fillId="9" borderId="81" xfId="0" applyNumberFormat="1" applyFont="1" applyFill="1" applyBorder="1" applyAlignment="1">
      <alignment horizontal="center" vertical="center" wrapText="1"/>
    </xf>
    <xf numFmtId="3" fontId="2" fillId="13" borderId="19" xfId="0" applyNumberFormat="1" applyFont="1" applyFill="1" applyBorder="1" applyAlignment="1">
      <alignment vertical="center"/>
    </xf>
    <xf numFmtId="9" fontId="18" fillId="10" borderId="1" xfId="11" applyFont="1" applyFill="1" applyBorder="1" applyAlignment="1" applyProtection="1">
      <alignment horizontal="center"/>
      <protection locked="0"/>
    </xf>
    <xf numFmtId="3" fontId="10" fillId="17" borderId="47" xfId="0" applyNumberFormat="1" applyFont="1" applyFill="1" applyBorder="1" applyAlignment="1" applyProtection="1">
      <alignment vertical="center"/>
      <protection locked="0"/>
    </xf>
    <xf numFmtId="3" fontId="18" fillId="10" borderId="14" xfId="7" applyNumberFormat="1" applyFont="1" applyFill="1" applyBorder="1" applyAlignment="1" applyProtection="1">
      <alignment horizontal="center" vertical="center"/>
      <protection locked="0"/>
    </xf>
    <xf numFmtId="10" fontId="33" fillId="12" borderId="14" xfId="7" applyNumberFormat="1" applyFont="1" applyFill="1" applyBorder="1"/>
    <xf numFmtId="3" fontId="33" fillId="10" borderId="148" xfId="7" applyNumberFormat="1" applyFont="1" applyFill="1" applyBorder="1" applyAlignment="1" applyProtection="1">
      <alignment horizontal="left" indent="2"/>
      <protection locked="0"/>
    </xf>
    <xf numFmtId="3" fontId="18" fillId="10" borderId="148" xfId="7" applyNumberFormat="1" applyFont="1" applyFill="1" applyBorder="1" applyAlignment="1" applyProtection="1">
      <alignment horizontal="center" vertical="center"/>
      <protection locked="0"/>
    </xf>
    <xf numFmtId="3" fontId="33" fillId="10" borderId="148" xfId="7" applyNumberFormat="1" applyFont="1" applyFill="1" applyBorder="1" applyProtection="1">
      <protection locked="0"/>
    </xf>
    <xf numFmtId="10" fontId="33" fillId="12" borderId="148" xfId="7" applyNumberFormat="1" applyFont="1" applyFill="1" applyBorder="1"/>
    <xf numFmtId="3" fontId="33" fillId="21" borderId="148" xfId="7" applyNumberFormat="1" applyFont="1" applyFill="1" applyBorder="1"/>
    <xf numFmtId="3" fontId="33" fillId="12" borderId="14" xfId="7" applyNumberFormat="1" applyFont="1" applyFill="1" applyBorder="1" applyAlignment="1">
      <alignment horizontal="left" indent="2"/>
    </xf>
    <xf numFmtId="3" fontId="18" fillId="12" borderId="14" xfId="7" applyNumberFormat="1" applyFont="1" applyFill="1" applyBorder="1" applyAlignment="1">
      <alignment horizontal="center" vertical="center"/>
    </xf>
    <xf numFmtId="3" fontId="33" fillId="21" borderId="43" xfId="7" applyNumberFormat="1" applyFont="1" applyFill="1" applyBorder="1"/>
    <xf numFmtId="3" fontId="33" fillId="10" borderId="14" xfId="7" applyNumberFormat="1" applyFont="1" applyFill="1" applyBorder="1" applyAlignment="1" applyProtection="1">
      <alignment horizontal="right"/>
      <protection locked="0"/>
    </xf>
    <xf numFmtId="3" fontId="33" fillId="12" borderId="148" xfId="7" applyNumberFormat="1" applyFont="1" applyFill="1" applyBorder="1" applyAlignment="1">
      <alignment horizontal="left" indent="2"/>
    </xf>
    <xf numFmtId="3" fontId="18" fillId="12" borderId="148" xfId="7" applyNumberFormat="1" applyFont="1" applyFill="1" applyBorder="1" applyAlignment="1">
      <alignment horizontal="center" vertical="center"/>
    </xf>
    <xf numFmtId="3" fontId="33" fillId="21" borderId="149" xfId="7" applyNumberFormat="1" applyFont="1" applyFill="1" applyBorder="1"/>
    <xf numFmtId="3" fontId="33" fillId="10" borderId="148" xfId="7" applyNumberFormat="1" applyFont="1" applyFill="1" applyBorder="1" applyAlignment="1" applyProtection="1">
      <alignment horizontal="right"/>
      <protection locked="0"/>
    </xf>
    <xf numFmtId="0" fontId="18" fillId="12" borderId="12" xfId="0" applyFont="1" applyFill="1" applyBorder="1" applyAlignment="1">
      <alignment horizontal="center" vertical="center"/>
    </xf>
    <xf numFmtId="0" fontId="18" fillId="12" borderId="13" xfId="0" applyFont="1" applyFill="1" applyBorder="1" applyAlignment="1">
      <alignment horizontal="center" vertical="center"/>
    </xf>
    <xf numFmtId="0" fontId="16" fillId="21" borderId="99" xfId="0" applyFont="1" applyFill="1" applyBorder="1" applyAlignment="1">
      <alignment horizontal="right" vertical="top" textRotation="90"/>
    </xf>
    <xf numFmtId="0" fontId="14" fillId="7" borderId="53" xfId="0" applyFont="1" applyFill="1" applyBorder="1" applyAlignment="1">
      <alignment horizontal="center"/>
    </xf>
    <xf numFmtId="0" fontId="14" fillId="7" borderId="49" xfId="0" applyFont="1" applyFill="1" applyBorder="1" applyAlignment="1">
      <alignment horizontal="center"/>
    </xf>
    <xf numFmtId="0" fontId="14" fillId="7" borderId="27" xfId="0" applyFont="1" applyFill="1" applyBorder="1" applyAlignment="1">
      <alignment horizontal="center"/>
    </xf>
    <xf numFmtId="3" fontId="13" fillId="12" borderId="12" xfId="0" applyNumberFormat="1" applyFont="1" applyFill="1" applyBorder="1" applyAlignment="1">
      <alignment horizontal="center"/>
    </xf>
    <xf numFmtId="3" fontId="13" fillId="12" borderId="47" xfId="0" applyNumberFormat="1" applyFont="1" applyFill="1" applyBorder="1" applyAlignment="1">
      <alignment horizontal="center"/>
    </xf>
    <xf numFmtId="3" fontId="13" fillId="12" borderId="13" xfId="0" applyNumberFormat="1" applyFont="1" applyFill="1" applyBorder="1" applyAlignment="1">
      <alignment horizontal="center"/>
    </xf>
    <xf numFmtId="0" fontId="14" fillId="10" borderId="12" xfId="0" applyFont="1" applyFill="1" applyBorder="1" applyAlignment="1">
      <alignment horizontal="center"/>
    </xf>
    <xf numFmtId="0" fontId="14" fillId="10" borderId="47" xfId="0" applyFont="1" applyFill="1" applyBorder="1" applyAlignment="1">
      <alignment horizontal="center"/>
    </xf>
    <xf numFmtId="0" fontId="14" fillId="10" borderId="13" xfId="0" applyFont="1" applyFill="1" applyBorder="1" applyAlignment="1">
      <alignment horizontal="center"/>
    </xf>
    <xf numFmtId="0" fontId="14" fillId="21" borderId="0" xfId="0" applyFont="1" applyFill="1" applyAlignment="1">
      <alignment horizontal="left" vertical="top" wrapText="1"/>
    </xf>
    <xf numFmtId="0" fontId="13" fillId="21" borderId="12" xfId="0" applyFont="1" applyFill="1" applyBorder="1" applyAlignment="1" applyProtection="1">
      <alignment horizontal="center"/>
      <protection locked="0"/>
    </xf>
    <xf numFmtId="0" fontId="13" fillId="21" borderId="47" xfId="0" applyFont="1" applyFill="1" applyBorder="1" applyAlignment="1" applyProtection="1">
      <alignment horizontal="center"/>
      <protection locked="0"/>
    </xf>
    <xf numFmtId="0" fontId="13" fillId="21" borderId="13" xfId="0" applyFont="1" applyFill="1" applyBorder="1" applyAlignment="1" applyProtection="1">
      <alignment horizontal="center"/>
      <protection locked="0"/>
    </xf>
    <xf numFmtId="0" fontId="19" fillId="10" borderId="12" xfId="0" applyFont="1" applyFill="1" applyBorder="1" applyAlignment="1" applyProtection="1">
      <alignment horizontal="center" vertical="center"/>
      <protection locked="0"/>
    </xf>
    <xf numFmtId="0" fontId="19" fillId="10" borderId="47" xfId="0" applyFont="1" applyFill="1" applyBorder="1" applyAlignment="1" applyProtection="1">
      <alignment horizontal="center" vertical="center"/>
      <protection locked="0"/>
    </xf>
    <xf numFmtId="0" fontId="19" fillId="10" borderId="13" xfId="0" applyFont="1" applyFill="1" applyBorder="1" applyAlignment="1" applyProtection="1">
      <alignment horizontal="center" vertical="center"/>
      <protection locked="0"/>
    </xf>
    <xf numFmtId="0" fontId="67" fillId="10" borderId="12" xfId="0" applyFont="1" applyFill="1" applyBorder="1" applyAlignment="1" applyProtection="1">
      <alignment horizontal="center" vertical="center"/>
      <protection locked="0"/>
    </xf>
    <xf numFmtId="0" fontId="67" fillId="10" borderId="47" xfId="0" applyFont="1" applyFill="1" applyBorder="1" applyAlignment="1" applyProtection="1">
      <alignment horizontal="center" vertical="center"/>
      <protection locked="0"/>
    </xf>
    <xf numFmtId="0" fontId="67" fillId="10" borderId="13" xfId="0" applyFont="1" applyFill="1" applyBorder="1" applyAlignment="1" applyProtection="1">
      <alignment horizontal="center" vertical="center"/>
      <protection locked="0"/>
    </xf>
    <xf numFmtId="0" fontId="14" fillId="10" borderId="12" xfId="0" applyFont="1" applyFill="1" applyBorder="1" applyAlignment="1" applyProtection="1">
      <alignment horizontal="center"/>
      <protection locked="0"/>
    </xf>
    <xf numFmtId="0" fontId="14" fillId="10" borderId="47" xfId="0" applyFont="1" applyFill="1" applyBorder="1" applyAlignment="1" applyProtection="1">
      <alignment horizontal="center"/>
      <protection locked="0"/>
    </xf>
    <xf numFmtId="0" fontId="14" fillId="10" borderId="13" xfId="0" applyFont="1" applyFill="1" applyBorder="1" applyAlignment="1" applyProtection="1">
      <alignment horizontal="center"/>
      <protection locked="0"/>
    </xf>
    <xf numFmtId="0" fontId="13" fillId="10" borderId="12" xfId="0" applyFont="1" applyFill="1" applyBorder="1" applyAlignment="1" applyProtection="1">
      <alignment horizontal="center"/>
      <protection locked="0"/>
    </xf>
    <xf numFmtId="0" fontId="13" fillId="10" borderId="47" xfId="0" applyFont="1" applyFill="1" applyBorder="1" applyAlignment="1" applyProtection="1">
      <alignment horizontal="center"/>
      <protection locked="0"/>
    </xf>
    <xf numFmtId="0" fontId="13" fillId="10" borderId="13" xfId="0" applyFont="1" applyFill="1" applyBorder="1" applyAlignment="1" applyProtection="1">
      <alignment horizontal="center"/>
      <protection locked="0"/>
    </xf>
    <xf numFmtId="0" fontId="13" fillId="21" borderId="55" xfId="0" applyFont="1" applyFill="1" applyBorder="1" applyAlignment="1" applyProtection="1">
      <alignment horizontal="center"/>
      <protection locked="0"/>
    </xf>
    <xf numFmtId="0" fontId="13" fillId="21" borderId="57" xfId="0" applyFont="1" applyFill="1" applyBorder="1" applyAlignment="1" applyProtection="1">
      <alignment horizontal="center"/>
      <protection locked="0"/>
    </xf>
    <xf numFmtId="3" fontId="13" fillId="12" borderId="55" xfId="0" applyNumberFormat="1" applyFont="1" applyFill="1" applyBorder="1" applyAlignment="1">
      <alignment horizontal="center"/>
    </xf>
    <xf numFmtId="3" fontId="13" fillId="12" borderId="56" xfId="0" applyNumberFormat="1" applyFont="1" applyFill="1" applyBorder="1" applyAlignment="1">
      <alignment horizontal="center"/>
    </xf>
    <xf numFmtId="3" fontId="13" fillId="12" borderId="57" xfId="0" applyNumberFormat="1" applyFont="1" applyFill="1" applyBorder="1" applyAlignment="1">
      <alignment horizontal="center"/>
    </xf>
    <xf numFmtId="3" fontId="13" fillId="13" borderId="12" xfId="0" applyNumberFormat="1" applyFont="1" applyFill="1" applyBorder="1" applyAlignment="1">
      <alignment horizontal="center" vertical="center"/>
    </xf>
    <xf numFmtId="3" fontId="13" fillId="13" borderId="47" xfId="0" applyNumberFormat="1" applyFont="1" applyFill="1" applyBorder="1" applyAlignment="1">
      <alignment horizontal="center" vertical="center"/>
    </xf>
    <xf numFmtId="3" fontId="13" fillId="13" borderId="13" xfId="0" applyNumberFormat="1" applyFont="1" applyFill="1" applyBorder="1" applyAlignment="1">
      <alignment horizontal="center" vertical="center"/>
    </xf>
    <xf numFmtId="3" fontId="22" fillId="13" borderId="12" xfId="0" applyNumberFormat="1" applyFont="1" applyFill="1" applyBorder="1" applyAlignment="1">
      <alignment horizontal="center" vertical="center"/>
    </xf>
    <xf numFmtId="3" fontId="22" fillId="13" borderId="47" xfId="0" applyNumberFormat="1" applyFont="1" applyFill="1" applyBorder="1" applyAlignment="1">
      <alignment horizontal="center" vertical="center"/>
    </xf>
    <xf numFmtId="3" fontId="22" fillId="13" borderId="13" xfId="0" applyNumberFormat="1" applyFont="1" applyFill="1" applyBorder="1" applyAlignment="1">
      <alignment horizontal="center" vertical="center"/>
    </xf>
    <xf numFmtId="3" fontId="28" fillId="4" borderId="39" xfId="0" applyNumberFormat="1" applyFont="1" applyFill="1" applyBorder="1" applyAlignment="1">
      <alignment horizontal="left" vertical="center"/>
    </xf>
    <xf numFmtId="3" fontId="28" fillId="4" borderId="49" xfId="0" applyNumberFormat="1" applyFont="1" applyFill="1" applyBorder="1" applyAlignment="1">
      <alignment horizontal="left" vertical="center"/>
    </xf>
    <xf numFmtId="3" fontId="28" fillId="4" borderId="109" xfId="0" applyNumberFormat="1" applyFont="1" applyFill="1" applyBorder="1" applyAlignment="1">
      <alignment horizontal="left" vertical="center"/>
    </xf>
    <xf numFmtId="3" fontId="13" fillId="0" borderId="2" xfId="0" applyNumberFormat="1" applyFont="1" applyBorder="1" applyAlignment="1">
      <alignment horizontal="left" vertical="center"/>
    </xf>
    <xf numFmtId="3" fontId="13" fillId="0" borderId="3" xfId="0" applyNumberFormat="1" applyFont="1" applyBorder="1" applyAlignment="1">
      <alignment horizontal="left" vertical="center"/>
    </xf>
    <xf numFmtId="3" fontId="13" fillId="0" borderId="38" xfId="0" applyNumberFormat="1" applyFont="1" applyBorder="1" applyAlignment="1">
      <alignment horizontal="left" vertical="center"/>
    </xf>
    <xf numFmtId="3" fontId="13" fillId="0" borderId="42" xfId="0" applyNumberFormat="1" applyFont="1" applyBorder="1" applyAlignment="1">
      <alignment horizontal="left" vertical="center"/>
    </xf>
    <xf numFmtId="3" fontId="13" fillId="0" borderId="43" xfId="0" applyNumberFormat="1" applyFont="1" applyBorder="1" applyAlignment="1">
      <alignment horizontal="left" vertical="center"/>
    </xf>
    <xf numFmtId="3" fontId="13" fillId="0" borderId="33" xfId="0" applyNumberFormat="1" applyFont="1" applyBorder="1" applyAlignment="1">
      <alignment horizontal="left" vertical="center"/>
    </xf>
    <xf numFmtId="3" fontId="13" fillId="2" borderId="2" xfId="0" applyNumberFormat="1" applyFont="1" applyFill="1" applyBorder="1" applyAlignment="1">
      <alignment horizontal="center" vertical="center" wrapText="1"/>
    </xf>
    <xf numFmtId="3" fontId="13" fillId="2" borderId="3" xfId="0" applyNumberFormat="1" applyFont="1" applyFill="1" applyBorder="1" applyAlignment="1">
      <alignment horizontal="center" vertical="center" wrapText="1"/>
    </xf>
    <xf numFmtId="3" fontId="13" fillId="2" borderId="2" xfId="0" applyNumberFormat="1" applyFont="1" applyFill="1" applyBorder="1" applyAlignment="1">
      <alignment horizontal="center" vertical="center"/>
    </xf>
    <xf numFmtId="3" fontId="13" fillId="2" borderId="3" xfId="0" applyNumberFormat="1" applyFont="1" applyFill="1" applyBorder="1" applyAlignment="1">
      <alignment horizontal="center" vertical="center"/>
    </xf>
    <xf numFmtId="3" fontId="13" fillId="3" borderId="2" xfId="0" applyNumberFormat="1" applyFont="1" applyFill="1" applyBorder="1" applyAlignment="1">
      <alignment horizontal="center" vertical="center"/>
    </xf>
    <xf numFmtId="3" fontId="13" fillId="3" borderId="3" xfId="0" applyNumberFormat="1" applyFont="1" applyFill="1" applyBorder="1" applyAlignment="1">
      <alignment horizontal="center" vertical="center"/>
    </xf>
    <xf numFmtId="3" fontId="13" fillId="0" borderId="15" xfId="0" applyNumberFormat="1" applyFont="1" applyBorder="1" applyAlignment="1">
      <alignment horizontal="left" vertical="center"/>
    </xf>
    <xf numFmtId="3" fontId="28" fillId="4" borderId="2" xfId="0" applyNumberFormat="1" applyFont="1" applyFill="1" applyBorder="1" applyAlignment="1">
      <alignment horizontal="left" vertical="center"/>
    </xf>
    <xf numFmtId="3" fontId="28" fillId="4" borderId="3" xfId="0" applyNumberFormat="1" applyFont="1" applyFill="1" applyBorder="1" applyAlignment="1">
      <alignment horizontal="left" vertical="center"/>
    </xf>
    <xf numFmtId="3" fontId="28" fillId="4" borderId="33" xfId="0" applyNumberFormat="1" applyFont="1" applyFill="1" applyBorder="1" applyAlignment="1">
      <alignment horizontal="left" vertical="center"/>
    </xf>
    <xf numFmtId="3" fontId="13" fillId="10" borderId="1" xfId="0" applyNumberFormat="1" applyFont="1" applyFill="1" applyBorder="1" applyAlignment="1">
      <alignment horizontal="left" vertical="center" wrapText="1"/>
    </xf>
    <xf numFmtId="3" fontId="13" fillId="10" borderId="2" xfId="0" applyNumberFormat="1" applyFont="1" applyFill="1" applyBorder="1" applyAlignment="1">
      <alignment horizontal="left" vertical="center" wrapText="1"/>
    </xf>
    <xf numFmtId="3" fontId="22" fillId="10" borderId="3" xfId="0" applyNumberFormat="1" applyFont="1" applyFill="1" applyBorder="1" applyAlignment="1">
      <alignment horizontal="center" vertical="center"/>
    </xf>
    <xf numFmtId="3" fontId="22" fillId="10" borderId="15" xfId="0" applyNumberFormat="1" applyFont="1" applyFill="1" applyBorder="1" applyAlignment="1">
      <alignment horizontal="center" vertical="center"/>
    </xf>
    <xf numFmtId="3" fontId="63" fillId="7" borderId="102" xfId="0" applyNumberFormat="1" applyFont="1" applyFill="1" applyBorder="1" applyAlignment="1">
      <alignment horizontal="center" vertical="center"/>
    </xf>
    <xf numFmtId="3" fontId="63" fillId="7" borderId="35" xfId="0" applyNumberFormat="1" applyFont="1" applyFill="1" applyBorder="1" applyAlignment="1">
      <alignment horizontal="center" vertical="center"/>
    </xf>
    <xf numFmtId="3" fontId="2" fillId="7" borderId="35" xfId="0" applyNumberFormat="1" applyFont="1" applyFill="1" applyBorder="1" applyAlignment="1">
      <alignment horizontal="center" vertical="center"/>
    </xf>
    <xf numFmtId="3" fontId="2" fillId="7" borderId="44" xfId="0" applyNumberFormat="1" applyFont="1" applyFill="1" applyBorder="1" applyAlignment="1">
      <alignment horizontal="center" vertical="center"/>
    </xf>
    <xf numFmtId="3" fontId="28" fillId="4" borderId="12" xfId="0" applyNumberFormat="1" applyFont="1" applyFill="1" applyBorder="1" applyAlignment="1">
      <alignment horizontal="center" vertical="center" wrapText="1"/>
    </xf>
    <xf numFmtId="3" fontId="28" fillId="4" borderId="47" xfId="0" applyNumberFormat="1" applyFont="1" applyFill="1" applyBorder="1" applyAlignment="1">
      <alignment horizontal="center" vertical="center" wrapText="1"/>
    </xf>
    <xf numFmtId="3" fontId="28" fillId="4" borderId="13" xfId="0" applyNumberFormat="1" applyFont="1" applyFill="1" applyBorder="1" applyAlignment="1">
      <alignment horizontal="center" vertical="center" wrapText="1"/>
    </xf>
    <xf numFmtId="3" fontId="14" fillId="9" borderId="37" xfId="0" applyNumberFormat="1" applyFont="1" applyFill="1" applyBorder="1" applyAlignment="1">
      <alignment horizontal="left" vertical="center"/>
    </xf>
    <xf numFmtId="3" fontId="14" fillId="9" borderId="23" xfId="0" applyNumberFormat="1" applyFont="1" applyFill="1" applyBorder="1" applyAlignment="1">
      <alignment horizontal="left" vertical="center"/>
    </xf>
    <xf numFmtId="3" fontId="14" fillId="9" borderId="38" xfId="0" applyNumberFormat="1" applyFont="1" applyFill="1" applyBorder="1" applyAlignment="1">
      <alignment horizontal="left" vertical="center"/>
    </xf>
    <xf numFmtId="3" fontId="63" fillId="6" borderId="12" xfId="0" applyNumberFormat="1" applyFont="1" applyFill="1" applyBorder="1" applyAlignment="1">
      <alignment horizontal="center" vertical="center"/>
    </xf>
    <xf numFmtId="3" fontId="63" fillId="6" borderId="47" xfId="0" applyNumberFormat="1" applyFont="1" applyFill="1" applyBorder="1" applyAlignment="1">
      <alignment horizontal="center" vertical="center"/>
    </xf>
    <xf numFmtId="3" fontId="13" fillId="0" borderId="37" xfId="0" applyNumberFormat="1" applyFont="1" applyBorder="1" applyAlignment="1">
      <alignment horizontal="left" vertical="center"/>
    </xf>
    <xf numFmtId="3" fontId="13" fillId="0" borderId="23" xfId="0" applyNumberFormat="1" applyFont="1" applyBorder="1" applyAlignment="1">
      <alignment horizontal="left" vertical="center"/>
    </xf>
    <xf numFmtId="3" fontId="13" fillId="24" borderId="47" xfId="0" applyNumberFormat="1" applyFont="1" applyFill="1" applyBorder="1" applyAlignment="1">
      <alignment horizontal="right" vertical="center"/>
    </xf>
    <xf numFmtId="3" fontId="13" fillId="24" borderId="13" xfId="0" applyNumberFormat="1" applyFont="1" applyFill="1" applyBorder="1" applyAlignment="1">
      <alignment horizontal="right" vertical="center"/>
    </xf>
    <xf numFmtId="3" fontId="9" fillId="26" borderId="47" xfId="0" applyNumberFormat="1" applyFont="1" applyFill="1" applyBorder="1" applyAlignment="1">
      <alignment horizontal="left" vertical="center" wrapText="1"/>
    </xf>
    <xf numFmtId="3" fontId="22" fillId="21" borderId="17" xfId="1" applyNumberFormat="1" applyFont="1" applyFill="1" applyBorder="1" applyAlignment="1">
      <alignment horizontal="left" vertical="top" wrapText="1"/>
    </xf>
    <xf numFmtId="3" fontId="22" fillId="21" borderId="22" xfId="1" applyNumberFormat="1" applyFont="1" applyFill="1" applyBorder="1" applyAlignment="1">
      <alignment horizontal="left" vertical="top" wrapText="1"/>
    </xf>
    <xf numFmtId="3" fontId="30" fillId="11" borderId="47" xfId="0" applyNumberFormat="1" applyFont="1" applyFill="1" applyBorder="1" applyAlignment="1">
      <alignment horizontal="left" vertical="center"/>
    </xf>
    <xf numFmtId="3" fontId="30" fillId="11" borderId="12" xfId="0" applyNumberFormat="1" applyFont="1" applyFill="1" applyBorder="1" applyAlignment="1">
      <alignment horizontal="left" vertical="center"/>
    </xf>
    <xf numFmtId="9" fontId="37" fillId="21" borderId="0" xfId="5" applyFont="1" applyFill="1" applyAlignment="1">
      <alignment horizontal="center" vertical="center"/>
    </xf>
    <xf numFmtId="165" fontId="37" fillId="21" borderId="0" xfId="0" applyNumberFormat="1" applyFont="1" applyFill="1" applyAlignment="1">
      <alignment horizontal="center" vertical="center"/>
    </xf>
    <xf numFmtId="0" fontId="15" fillId="21" borderId="0" xfId="0" applyFont="1" applyFill="1" applyAlignment="1">
      <alignment horizontal="left" vertical="top" wrapText="1"/>
    </xf>
    <xf numFmtId="0" fontId="64" fillId="6" borderId="12" xfId="0" applyFont="1" applyFill="1" applyBorder="1" applyAlignment="1">
      <alignment horizontal="center"/>
    </xf>
    <xf numFmtId="0" fontId="64" fillId="6" borderId="47" xfId="0" applyFont="1" applyFill="1" applyBorder="1" applyAlignment="1">
      <alignment horizontal="center"/>
    </xf>
    <xf numFmtId="0" fontId="44" fillId="21" borderId="0" xfId="0" applyFont="1" applyFill="1" applyAlignment="1">
      <alignment horizontal="left" wrapText="1"/>
    </xf>
    <xf numFmtId="14" fontId="13" fillId="10" borderId="37" xfId="0" applyNumberFormat="1" applyFont="1" applyFill="1" applyBorder="1" applyAlignment="1" applyProtection="1">
      <alignment horizontal="center" vertical="center"/>
      <protection locked="0"/>
    </xf>
    <xf numFmtId="14" fontId="13" fillId="10" borderId="38" xfId="0" applyNumberFormat="1" applyFont="1" applyFill="1" applyBorder="1" applyAlignment="1" applyProtection="1">
      <alignment horizontal="center" vertical="center"/>
      <protection locked="0"/>
    </xf>
    <xf numFmtId="14" fontId="13" fillId="10" borderId="1" xfId="0" applyNumberFormat="1" applyFont="1" applyFill="1" applyBorder="1" applyAlignment="1" applyProtection="1">
      <alignment horizontal="center" vertical="center"/>
      <protection locked="0"/>
    </xf>
    <xf numFmtId="14" fontId="13" fillId="10" borderId="7" xfId="0" applyNumberFormat="1" applyFont="1" applyFill="1" applyBorder="1" applyAlignment="1" applyProtection="1">
      <alignment horizontal="center" vertical="center"/>
      <protection locked="0"/>
    </xf>
    <xf numFmtId="3" fontId="2" fillId="9" borderId="146" xfId="0" applyNumberFormat="1" applyFont="1" applyFill="1" applyBorder="1" applyAlignment="1">
      <alignment horizontal="center" vertical="center" wrapText="1"/>
    </xf>
    <xf numFmtId="3" fontId="2" fillId="9" borderId="62" xfId="0" applyNumberFormat="1" applyFont="1" applyFill="1" applyBorder="1" applyAlignment="1">
      <alignment horizontal="center" vertical="center" wrapText="1"/>
    </xf>
    <xf numFmtId="14" fontId="13" fillId="10" borderId="4" xfId="0" applyNumberFormat="1" applyFont="1" applyFill="1" applyBorder="1" applyAlignment="1" applyProtection="1">
      <alignment horizontal="center" vertical="center"/>
      <protection locked="0"/>
    </xf>
    <xf numFmtId="14" fontId="13" fillId="10" borderId="5" xfId="0" applyNumberFormat="1" applyFont="1" applyFill="1" applyBorder="1" applyAlignment="1" applyProtection="1">
      <alignment horizontal="center" vertical="center"/>
      <protection locked="0"/>
    </xf>
    <xf numFmtId="14" fontId="13" fillId="10" borderId="146" xfId="0" applyNumberFormat="1" applyFont="1" applyFill="1" applyBorder="1" applyAlignment="1" applyProtection="1">
      <alignment horizontal="center" vertical="center"/>
      <protection locked="0"/>
    </xf>
    <xf numFmtId="14" fontId="13" fillId="10" borderId="62" xfId="0" applyNumberFormat="1" applyFont="1" applyFill="1" applyBorder="1" applyAlignment="1" applyProtection="1">
      <alignment horizontal="center" vertical="center"/>
      <protection locked="0"/>
    </xf>
    <xf numFmtId="3" fontId="64" fillId="7" borderId="45" xfId="0" applyNumberFormat="1" applyFont="1" applyFill="1" applyBorder="1" applyAlignment="1">
      <alignment horizontal="center"/>
    </xf>
    <xf numFmtId="3" fontId="64" fillId="7" borderId="24" xfId="0" applyNumberFormat="1" applyFont="1" applyFill="1" applyBorder="1" applyAlignment="1">
      <alignment horizontal="center"/>
    </xf>
    <xf numFmtId="3" fontId="13" fillId="13" borderId="64" xfId="0" applyNumberFormat="1" applyFont="1" applyFill="1" applyBorder="1" applyAlignment="1">
      <alignment horizontal="center" vertical="center"/>
    </xf>
    <xf numFmtId="3" fontId="13" fillId="13" borderId="4" xfId="0" applyNumberFormat="1" applyFont="1" applyFill="1" applyBorder="1" applyAlignment="1">
      <alignment horizontal="center" vertical="center"/>
    </xf>
    <xf numFmtId="3" fontId="13" fillId="13" borderId="5" xfId="0" applyNumberFormat="1" applyFont="1" applyFill="1" applyBorder="1" applyAlignment="1">
      <alignment horizontal="center" vertical="center"/>
    </xf>
    <xf numFmtId="3" fontId="13" fillId="13" borderId="147" xfId="0" applyNumberFormat="1" applyFont="1" applyFill="1" applyBorder="1" applyAlignment="1">
      <alignment horizontal="center" vertical="center"/>
    </xf>
    <xf numFmtId="3" fontId="13" fillId="13" borderId="14" xfId="0" applyNumberFormat="1" applyFont="1" applyFill="1" applyBorder="1" applyAlignment="1">
      <alignment horizontal="center" vertical="center"/>
    </xf>
    <xf numFmtId="3" fontId="13" fillId="13" borderId="65" xfId="0" applyNumberFormat="1" applyFont="1" applyFill="1" applyBorder="1" applyAlignment="1">
      <alignment horizontal="center" vertical="center"/>
    </xf>
    <xf numFmtId="3" fontId="2" fillId="9" borderId="64" xfId="0" applyNumberFormat="1" applyFont="1" applyFill="1" applyBorder="1" applyAlignment="1">
      <alignment horizontal="center" vertical="center" wrapText="1"/>
    </xf>
    <xf numFmtId="3" fontId="2" fillId="9" borderId="5" xfId="0" applyNumberFormat="1" applyFont="1" applyFill="1" applyBorder="1" applyAlignment="1">
      <alignment horizontal="center" vertical="center" wrapText="1"/>
    </xf>
    <xf numFmtId="14" fontId="13" fillId="10" borderId="63" xfId="0" applyNumberFormat="1" applyFont="1" applyFill="1" applyBorder="1" applyAlignment="1" applyProtection="1">
      <alignment horizontal="center" vertical="center"/>
      <protection locked="0"/>
    </xf>
    <xf numFmtId="14" fontId="13" fillId="10" borderId="9" xfId="0" applyNumberFormat="1" applyFont="1" applyFill="1" applyBorder="1" applyAlignment="1" applyProtection="1">
      <alignment horizontal="center" vertical="center"/>
      <protection locked="0"/>
    </xf>
    <xf numFmtId="3" fontId="39" fillId="21" borderId="1" xfId="6" applyNumberFormat="1" applyFont="1" applyFill="1" applyBorder="1" applyAlignment="1">
      <alignment horizontal="center"/>
    </xf>
    <xf numFmtId="3" fontId="33" fillId="21" borderId="30" xfId="6" applyNumberFormat="1" applyFont="1" applyFill="1" applyBorder="1" applyAlignment="1">
      <alignment horizontal="left"/>
    </xf>
    <xf numFmtId="3" fontId="33" fillId="21" borderId="28" xfId="6" applyNumberFormat="1" applyFont="1" applyFill="1" applyBorder="1" applyAlignment="1">
      <alignment horizontal="left"/>
    </xf>
    <xf numFmtId="3" fontId="33" fillId="21" borderId="30" xfId="8" applyNumberFormat="1" applyFont="1" applyFill="1" applyBorder="1" applyAlignment="1">
      <alignment horizontal="left"/>
    </xf>
    <xf numFmtId="3" fontId="33" fillId="21" borderId="28" xfId="8" applyNumberFormat="1" applyFont="1" applyFill="1" applyBorder="1" applyAlignment="1">
      <alignment horizontal="left"/>
    </xf>
    <xf numFmtId="3" fontId="39" fillId="16" borderId="12" xfId="7" applyNumberFormat="1" applyFont="1" applyFill="1" applyBorder="1" applyAlignment="1">
      <alignment horizontal="left" vertical="center" wrapText="1"/>
    </xf>
    <xf numFmtId="3" fontId="39" fillId="16" borderId="86" xfId="7" applyNumberFormat="1" applyFont="1" applyFill="1" applyBorder="1" applyAlignment="1">
      <alignment horizontal="left" vertical="center" wrapText="1"/>
    </xf>
    <xf numFmtId="3" fontId="18" fillId="10" borderId="1" xfId="7" applyNumberFormat="1" applyFont="1" applyFill="1" applyBorder="1" applyAlignment="1" applyProtection="1">
      <alignment horizontal="left"/>
      <protection locked="0"/>
    </xf>
    <xf numFmtId="3" fontId="28" fillId="14" borderId="21" xfId="7" applyNumberFormat="1" applyFont="1" applyFill="1" applyBorder="1" applyAlignment="1">
      <alignment horizontal="left" vertical="center"/>
    </xf>
    <xf numFmtId="3" fontId="28" fillId="14" borderId="22" xfId="7" applyNumberFormat="1" applyFont="1" applyFill="1" applyBorder="1" applyAlignment="1">
      <alignment horizontal="left" vertical="center"/>
    </xf>
    <xf numFmtId="3" fontId="28" fillId="14" borderId="62" xfId="7" applyNumberFormat="1" applyFont="1" applyFill="1" applyBorder="1" applyAlignment="1">
      <alignment horizontal="left" vertical="center"/>
    </xf>
    <xf numFmtId="3" fontId="28" fillId="14" borderId="12" xfId="7" applyNumberFormat="1" applyFont="1" applyFill="1" applyBorder="1" applyAlignment="1">
      <alignment horizontal="left" vertical="center"/>
    </xf>
    <xf numFmtId="3" fontId="28" fillId="14" borderId="47" xfId="7" applyNumberFormat="1" applyFont="1" applyFill="1" applyBorder="1" applyAlignment="1">
      <alignment horizontal="left" vertical="center"/>
    </xf>
    <xf numFmtId="3" fontId="33" fillId="14" borderId="12" xfId="6" applyNumberFormat="1" applyFont="1" applyFill="1" applyBorder="1" applyAlignment="1">
      <alignment horizontal="center"/>
    </xf>
    <xf numFmtId="3" fontId="33" fillId="14" borderId="13" xfId="6" applyNumberFormat="1" applyFont="1" applyFill="1" applyBorder="1" applyAlignment="1">
      <alignment horizontal="center"/>
    </xf>
    <xf numFmtId="3" fontId="15" fillId="21" borderId="0" xfId="0" applyNumberFormat="1" applyFont="1" applyFill="1" applyAlignment="1">
      <alignment horizontal="left" vertical="top"/>
    </xf>
    <xf numFmtId="3" fontId="15" fillId="21" borderId="0" xfId="0" applyNumberFormat="1" applyFont="1" applyFill="1" applyAlignment="1">
      <alignment horizontal="left" vertical="top" wrapText="1"/>
    </xf>
    <xf numFmtId="0" fontId="64" fillId="7" borderId="12" xfId="0" applyFont="1" applyFill="1" applyBorder="1" applyAlignment="1">
      <alignment horizontal="center" vertical="center"/>
    </xf>
    <xf numFmtId="0" fontId="64" fillId="7" borderId="47" xfId="0" applyFont="1" applyFill="1" applyBorder="1" applyAlignment="1">
      <alignment horizontal="center" vertical="center"/>
    </xf>
    <xf numFmtId="0" fontId="64" fillId="7" borderId="13" xfId="0" applyFont="1" applyFill="1" applyBorder="1" applyAlignment="1">
      <alignment horizontal="center" vertical="center"/>
    </xf>
    <xf numFmtId="0" fontId="64" fillId="6" borderId="12" xfId="0" applyFont="1" applyFill="1" applyBorder="1" applyAlignment="1">
      <alignment horizontal="center" vertical="center"/>
    </xf>
    <xf numFmtId="0" fontId="64" fillId="6" borderId="47" xfId="0" applyFont="1" applyFill="1" applyBorder="1" applyAlignment="1">
      <alignment horizontal="center" vertical="center"/>
    </xf>
    <xf numFmtId="3" fontId="7" fillId="12" borderId="12" xfId="7" applyNumberFormat="1" applyFont="1" applyFill="1" applyBorder="1" applyAlignment="1">
      <alignment horizontal="left" vertical="center" wrapText="1"/>
    </xf>
    <xf numFmtId="3" fontId="7" fillId="12" borderId="86" xfId="7" applyNumberFormat="1" applyFont="1" applyFill="1" applyBorder="1" applyAlignment="1">
      <alignment horizontal="left" vertical="center" wrapText="1"/>
    </xf>
    <xf numFmtId="3" fontId="33" fillId="21" borderId="85" xfId="6" applyNumberFormat="1" applyFont="1" applyFill="1" applyBorder="1" applyAlignment="1">
      <alignment horizontal="left"/>
    </xf>
    <xf numFmtId="3" fontId="33" fillId="21" borderId="40" xfId="6" applyNumberFormat="1" applyFont="1" applyFill="1" applyBorder="1" applyAlignment="1">
      <alignment horizontal="left"/>
    </xf>
    <xf numFmtId="3" fontId="65" fillId="9" borderId="12" xfId="7" applyNumberFormat="1" applyFont="1" applyFill="1" applyBorder="1" applyAlignment="1">
      <alignment horizontal="center"/>
    </xf>
    <xf numFmtId="3" fontId="65" fillId="9" borderId="47" xfId="7" applyNumberFormat="1" applyFont="1" applyFill="1" applyBorder="1" applyAlignment="1">
      <alignment horizontal="center"/>
    </xf>
    <xf numFmtId="3" fontId="65" fillId="9" borderId="13" xfId="7" applyNumberFormat="1" applyFont="1" applyFill="1" applyBorder="1" applyAlignment="1">
      <alignment horizontal="center"/>
    </xf>
    <xf numFmtId="3" fontId="13" fillId="10" borderId="74" xfId="0" applyNumberFormat="1" applyFont="1" applyFill="1" applyBorder="1" applyAlignment="1">
      <alignment horizontal="left" vertical="center"/>
    </xf>
    <xf numFmtId="3" fontId="13" fillId="10" borderId="69" xfId="0" applyNumberFormat="1" applyFont="1" applyFill="1" applyBorder="1" applyAlignment="1">
      <alignment horizontal="left" vertical="center"/>
    </xf>
    <xf numFmtId="164" fontId="33" fillId="10" borderId="74" xfId="0" applyNumberFormat="1" applyFont="1" applyFill="1" applyBorder="1" applyAlignment="1">
      <alignment horizontal="left" vertical="center"/>
    </xf>
    <xf numFmtId="164" fontId="33" fillId="10" borderId="69" xfId="0" applyNumberFormat="1" applyFont="1" applyFill="1" applyBorder="1" applyAlignment="1">
      <alignment horizontal="left" vertical="center"/>
    </xf>
    <xf numFmtId="3" fontId="13" fillId="13" borderId="55" xfId="0" applyNumberFormat="1" applyFont="1" applyFill="1" applyBorder="1" applyAlignment="1">
      <alignment horizontal="center" vertical="center"/>
    </xf>
    <xf numFmtId="3" fontId="13" fillId="13" borderId="56" xfId="0" applyNumberFormat="1" applyFont="1" applyFill="1" applyBorder="1" applyAlignment="1">
      <alignment horizontal="center" vertical="center"/>
    </xf>
    <xf numFmtId="3" fontId="13" fillId="13" borderId="57" xfId="0" applyNumberFormat="1" applyFont="1" applyFill="1" applyBorder="1" applyAlignment="1">
      <alignment horizontal="center" vertical="center"/>
    </xf>
    <xf numFmtId="3" fontId="22" fillId="13" borderId="55" xfId="0" applyNumberFormat="1" applyFont="1" applyFill="1" applyBorder="1" applyAlignment="1">
      <alignment horizontal="center" vertical="center"/>
    </xf>
    <xf numFmtId="3" fontId="22" fillId="13" borderId="56" xfId="0" applyNumberFormat="1" applyFont="1" applyFill="1" applyBorder="1" applyAlignment="1">
      <alignment horizontal="center" vertical="center"/>
    </xf>
    <xf numFmtId="3" fontId="22" fillId="13" borderId="57" xfId="0" applyNumberFormat="1" applyFont="1" applyFill="1" applyBorder="1" applyAlignment="1">
      <alignment horizontal="center" vertical="center"/>
    </xf>
    <xf numFmtId="0" fontId="63" fillId="6" borderId="66" xfId="0" applyFont="1" applyFill="1" applyBorder="1" applyAlignment="1">
      <alignment horizontal="center" vertical="center"/>
    </xf>
    <xf numFmtId="0" fontId="63" fillId="6" borderId="68" xfId="0" applyFont="1" applyFill="1" applyBorder="1" applyAlignment="1">
      <alignment horizontal="center" vertical="center"/>
    </xf>
    <xf numFmtId="0" fontId="13" fillId="10" borderId="74" xfId="0" applyFont="1" applyFill="1" applyBorder="1" applyAlignment="1">
      <alignment horizontal="left" vertical="center"/>
    </xf>
    <xf numFmtId="0" fontId="13" fillId="10" borderId="69" xfId="0" applyFont="1" applyFill="1" applyBorder="1" applyAlignment="1">
      <alignment horizontal="left" vertical="center"/>
    </xf>
    <xf numFmtId="0" fontId="14" fillId="21" borderId="0" xfId="0" applyFont="1" applyFill="1" applyAlignment="1">
      <alignment horizontal="left" vertical="center"/>
    </xf>
    <xf numFmtId="0" fontId="2" fillId="10" borderId="46" xfId="0" applyFont="1" applyFill="1" applyBorder="1" applyAlignment="1">
      <alignment horizontal="left" vertical="center" wrapText="1"/>
    </xf>
    <xf numFmtId="0" fontId="2" fillId="10" borderId="107" xfId="0" applyFont="1" applyFill="1" applyBorder="1" applyAlignment="1">
      <alignment horizontal="left" vertical="center" wrapText="1"/>
    </xf>
    <xf numFmtId="0" fontId="2" fillId="10" borderId="108" xfId="0" applyFont="1" applyFill="1" applyBorder="1" applyAlignment="1">
      <alignment horizontal="left" vertical="center" wrapText="1"/>
    </xf>
    <xf numFmtId="164" fontId="39" fillId="10" borderId="70" xfId="0" applyNumberFormat="1" applyFont="1" applyFill="1" applyBorder="1" applyAlignment="1">
      <alignment horizontal="left" vertical="center"/>
    </xf>
    <xf numFmtId="164" fontId="39" fillId="10" borderId="71" xfId="0" applyNumberFormat="1" applyFont="1" applyFill="1" applyBorder="1" applyAlignment="1">
      <alignment horizontal="left" vertical="center"/>
    </xf>
    <xf numFmtId="0" fontId="63" fillId="7" borderId="12" xfId="0" applyFont="1" applyFill="1" applyBorder="1" applyAlignment="1">
      <alignment horizontal="center" vertical="center"/>
    </xf>
    <xf numFmtId="0" fontId="63" fillId="7" borderId="47" xfId="0" applyFont="1" applyFill="1" applyBorder="1" applyAlignment="1">
      <alignment horizontal="center" vertical="center"/>
    </xf>
    <xf numFmtId="0" fontId="63" fillId="7" borderId="82" xfId="0" applyFont="1" applyFill="1" applyBorder="1" applyAlignment="1">
      <alignment horizontal="center" vertical="center"/>
    </xf>
    <xf numFmtId="3" fontId="12" fillId="0" borderId="112" xfId="0" applyNumberFormat="1" applyFont="1" applyBorder="1" applyAlignment="1" applyProtection="1">
      <alignment horizontal="center" vertical="center" wrapText="1"/>
      <protection locked="0"/>
    </xf>
    <xf numFmtId="3" fontId="12" fillId="0" borderId="113" xfId="0" applyNumberFormat="1" applyFont="1" applyBorder="1" applyAlignment="1" applyProtection="1">
      <alignment horizontal="center" vertical="center" wrapText="1"/>
      <protection locked="0"/>
    </xf>
    <xf numFmtId="3" fontId="12" fillId="0" borderId="120" xfId="0" applyNumberFormat="1" applyFont="1" applyBorder="1" applyAlignment="1" applyProtection="1">
      <alignment horizontal="center" vertical="center" wrapText="1"/>
      <protection locked="0"/>
    </xf>
    <xf numFmtId="3" fontId="12" fillId="0" borderId="121" xfId="0" applyNumberFormat="1" applyFont="1" applyBorder="1" applyAlignment="1" applyProtection="1">
      <alignment horizontal="center" vertical="center" wrapText="1"/>
      <protection locked="0"/>
    </xf>
    <xf numFmtId="3" fontId="12" fillId="0" borderId="110" xfId="0" applyNumberFormat="1" applyFont="1" applyBorder="1" applyAlignment="1" applyProtection="1">
      <alignment horizontal="center" vertical="center" wrapText="1"/>
      <protection locked="0"/>
    </xf>
    <xf numFmtId="3" fontId="12" fillId="0" borderId="111" xfId="0" applyNumberFormat="1" applyFont="1" applyBorder="1" applyAlignment="1" applyProtection="1">
      <alignment horizontal="center" vertical="center" wrapText="1"/>
      <protection locked="0"/>
    </xf>
    <xf numFmtId="49" fontId="9" fillId="7" borderId="84" xfId="0" applyNumberFormat="1" applyFont="1" applyFill="1" applyBorder="1" applyAlignment="1">
      <alignment horizontal="center" vertical="top" wrapText="1"/>
    </xf>
    <xf numFmtId="49" fontId="9" fillId="7" borderId="35" xfId="0" applyNumberFormat="1" applyFont="1" applyFill="1" applyBorder="1" applyAlignment="1">
      <alignment horizontal="center" vertical="top" wrapText="1"/>
    </xf>
    <xf numFmtId="49" fontId="9" fillId="7" borderId="44" xfId="0" applyNumberFormat="1" applyFont="1" applyFill="1" applyBorder="1" applyAlignment="1">
      <alignment horizontal="center" vertical="top" wrapText="1"/>
    </xf>
    <xf numFmtId="49" fontId="37" fillId="6" borderId="84" xfId="0" applyNumberFormat="1" applyFont="1" applyFill="1" applyBorder="1" applyAlignment="1">
      <alignment horizontal="center" vertical="center"/>
    </xf>
    <xf numFmtId="49" fontId="37" fillId="6" borderId="35" xfId="0" applyNumberFormat="1" applyFont="1" applyFill="1" applyBorder="1" applyAlignment="1">
      <alignment horizontal="center" vertical="center"/>
    </xf>
    <xf numFmtId="49" fontId="37" fillId="6" borderId="116" xfId="0" applyNumberFormat="1" applyFont="1" applyFill="1" applyBorder="1" applyAlignment="1">
      <alignment horizontal="center" vertical="center" wrapText="1"/>
    </xf>
    <xf numFmtId="49" fontId="37" fillId="6" borderId="102" xfId="0" applyNumberFormat="1" applyFont="1" applyFill="1" applyBorder="1" applyAlignment="1">
      <alignment horizontal="center" vertical="center" wrapText="1"/>
    </xf>
    <xf numFmtId="49" fontId="37" fillId="6" borderId="17" xfId="0" applyNumberFormat="1" applyFont="1" applyFill="1" applyBorder="1" applyAlignment="1">
      <alignment horizontal="center" vertical="center" wrapText="1"/>
    </xf>
    <xf numFmtId="49" fontId="37" fillId="6" borderId="117" xfId="0" applyNumberFormat="1" applyFont="1" applyFill="1" applyBorder="1" applyAlignment="1">
      <alignment horizontal="center" vertical="center" wrapText="1"/>
    </xf>
    <xf numFmtId="49" fontId="37" fillId="6" borderId="118" xfId="0" applyNumberFormat="1" applyFont="1" applyFill="1" applyBorder="1" applyAlignment="1">
      <alignment horizontal="center" vertical="center"/>
    </xf>
    <xf numFmtId="49" fontId="37" fillId="6" borderId="18" xfId="0" applyNumberFormat="1" applyFont="1" applyFill="1" applyBorder="1" applyAlignment="1">
      <alignment horizontal="center" vertical="center"/>
    </xf>
    <xf numFmtId="3" fontId="53" fillId="11" borderId="12" xfId="0" applyNumberFormat="1" applyFont="1" applyFill="1" applyBorder="1" applyAlignment="1">
      <alignment horizontal="center" vertical="center"/>
    </xf>
    <xf numFmtId="3" fontId="53" fillId="11" borderId="29" xfId="0" applyNumberFormat="1" applyFont="1" applyFill="1" applyBorder="1" applyAlignment="1">
      <alignment horizontal="center" vertical="center"/>
    </xf>
    <xf numFmtId="0" fontId="51" fillId="21" borderId="0" xfId="3" applyFont="1" applyFill="1" applyBorder="1" applyAlignment="1">
      <alignment horizontal="center" vertical="center" textRotation="90"/>
    </xf>
    <xf numFmtId="0" fontId="41" fillId="21" borderId="0" xfId="0" applyFont="1" applyFill="1" applyAlignment="1">
      <alignment horizontal="left" vertical="top" wrapText="1"/>
    </xf>
    <xf numFmtId="49" fontId="14" fillId="10" borderId="16" xfId="0" applyNumberFormat="1" applyFont="1" applyFill="1" applyBorder="1" applyAlignment="1" applyProtection="1">
      <alignment horizontal="center" vertical="top" wrapText="1"/>
      <protection locked="0"/>
    </xf>
    <xf numFmtId="49" fontId="14" fillId="10" borderId="17" xfId="0" applyNumberFormat="1" applyFont="1" applyFill="1" applyBorder="1" applyAlignment="1" applyProtection="1">
      <alignment horizontal="center" vertical="top" wrapText="1"/>
      <protection locked="0"/>
    </xf>
    <xf numFmtId="49" fontId="14" fillId="10" borderId="18" xfId="0" applyNumberFormat="1" applyFont="1" applyFill="1" applyBorder="1" applyAlignment="1" applyProtection="1">
      <alignment horizontal="center" vertical="top" wrapText="1"/>
      <protection locked="0"/>
    </xf>
    <xf numFmtId="49" fontId="14" fillId="10" borderId="19" xfId="0" applyNumberFormat="1" applyFont="1" applyFill="1" applyBorder="1" applyAlignment="1" applyProtection="1">
      <alignment horizontal="center" vertical="top" wrapText="1"/>
      <protection locked="0"/>
    </xf>
    <xf numFmtId="49" fontId="14" fillId="10" borderId="0" xfId="0" applyNumberFormat="1" applyFont="1" applyFill="1" applyAlignment="1" applyProtection="1">
      <alignment horizontal="center" vertical="top" wrapText="1"/>
      <protection locked="0"/>
    </xf>
    <xf numFmtId="49" fontId="14" fillId="10" borderId="20" xfId="0" applyNumberFormat="1" applyFont="1" applyFill="1" applyBorder="1" applyAlignment="1" applyProtection="1">
      <alignment horizontal="center" vertical="top" wrapText="1"/>
      <protection locked="0"/>
    </xf>
    <xf numFmtId="49" fontId="14" fillId="10" borderId="21" xfId="0" applyNumberFormat="1" applyFont="1" applyFill="1" applyBorder="1" applyAlignment="1" applyProtection="1">
      <alignment horizontal="center" vertical="top" wrapText="1"/>
      <protection locked="0"/>
    </xf>
    <xf numFmtId="49" fontId="14" fillId="10" borderId="22" xfId="0" applyNumberFormat="1" applyFont="1" applyFill="1" applyBorder="1" applyAlignment="1" applyProtection="1">
      <alignment horizontal="center" vertical="top" wrapText="1"/>
      <protection locked="0"/>
    </xf>
    <xf numFmtId="49" fontId="14" fillId="10" borderId="62" xfId="0" applyNumberFormat="1" applyFont="1" applyFill="1" applyBorder="1" applyAlignment="1" applyProtection="1">
      <alignment horizontal="center" vertical="top" wrapText="1"/>
      <protection locked="0"/>
    </xf>
    <xf numFmtId="3" fontId="83" fillId="0" borderId="2" xfId="0" applyNumberFormat="1" applyFont="1" applyBorder="1" applyAlignment="1" applyProtection="1">
      <alignment horizontal="left" vertical="center"/>
    </xf>
    <xf numFmtId="3" fontId="83" fillId="0" borderId="3" xfId="0" applyNumberFormat="1" applyFont="1" applyBorder="1" applyAlignment="1" applyProtection="1">
      <alignment horizontal="left" vertical="center"/>
    </xf>
    <xf numFmtId="3" fontId="90" fillId="18" borderId="47" xfId="0" applyNumberFormat="1" applyFont="1" applyFill="1" applyBorder="1" applyAlignment="1" applyProtection="1">
      <alignment horizontal="left" vertical="center"/>
    </xf>
    <xf numFmtId="3" fontId="13" fillId="21" borderId="23" xfId="0" applyNumberFormat="1" applyFont="1" applyFill="1" applyBorder="1" applyAlignment="1" applyProtection="1">
      <alignment horizontal="left" vertical="top" wrapText="1"/>
    </xf>
    <xf numFmtId="3" fontId="83" fillId="23" borderId="12" xfId="0" applyNumberFormat="1" applyFont="1" applyFill="1" applyBorder="1" applyAlignment="1" applyProtection="1">
      <alignment horizontal="center" vertical="center"/>
    </xf>
    <xf numFmtId="3" fontId="83" fillId="23" borderId="47" xfId="0" applyNumberFormat="1" applyFont="1" applyFill="1" applyBorder="1" applyAlignment="1" applyProtection="1">
      <alignment horizontal="center" vertical="center"/>
    </xf>
    <xf numFmtId="3" fontId="83" fillId="23" borderId="13" xfId="0" applyNumberFormat="1" applyFont="1" applyFill="1" applyBorder="1" applyAlignment="1" applyProtection="1">
      <alignment horizontal="center" vertical="center"/>
    </xf>
    <xf numFmtId="3" fontId="54" fillId="17" borderId="12" xfId="0" applyNumberFormat="1" applyFont="1" applyFill="1" applyBorder="1" applyAlignment="1" applyProtection="1">
      <alignment horizontal="right" vertical="center"/>
    </xf>
    <xf numFmtId="3" fontId="54" fillId="17" borderId="47" xfId="0" applyNumberFormat="1" applyFont="1" applyFill="1" applyBorder="1" applyAlignment="1" applyProtection="1">
      <alignment horizontal="right" vertical="center"/>
    </xf>
    <xf numFmtId="3" fontId="84" fillId="4" borderId="2" xfId="0" applyNumberFormat="1" applyFont="1" applyFill="1" applyBorder="1" applyAlignment="1" applyProtection="1">
      <alignment horizontal="left" vertical="center"/>
    </xf>
    <xf numFmtId="3" fontId="84" fillId="4" borderId="3" xfId="0" applyNumberFormat="1" applyFont="1" applyFill="1" applyBorder="1" applyAlignment="1" applyProtection="1">
      <alignment horizontal="left" vertical="center"/>
    </xf>
    <xf numFmtId="3" fontId="84" fillId="4" borderId="43" xfId="0" applyNumberFormat="1" applyFont="1" applyFill="1" applyBorder="1" applyAlignment="1" applyProtection="1">
      <alignment horizontal="left" vertical="center"/>
    </xf>
    <xf numFmtId="3" fontId="83" fillId="3" borderId="2" xfId="0" applyNumberFormat="1" applyFont="1" applyFill="1" applyBorder="1" applyAlignment="1" applyProtection="1">
      <alignment horizontal="left" vertical="center" wrapText="1"/>
    </xf>
    <xf numFmtId="3" fontId="83" fillId="3" borderId="3" xfId="0" applyNumberFormat="1" applyFont="1" applyFill="1" applyBorder="1" applyAlignment="1" applyProtection="1">
      <alignment horizontal="left" vertical="center" wrapText="1"/>
    </xf>
    <xf numFmtId="3" fontId="93" fillId="23" borderId="16" xfId="0" applyNumberFormat="1" applyFont="1" applyFill="1" applyBorder="1" applyAlignment="1" applyProtection="1">
      <alignment horizontal="center" vertical="center"/>
    </xf>
    <xf numFmtId="3" fontId="93" fillId="23" borderId="17" xfId="0" applyNumberFormat="1" applyFont="1" applyFill="1" applyBorder="1" applyAlignment="1" applyProtection="1">
      <alignment horizontal="center" vertical="center"/>
    </xf>
    <xf numFmtId="3" fontId="93" fillId="23" borderId="18" xfId="0" applyNumberFormat="1" applyFont="1" applyFill="1" applyBorder="1" applyAlignment="1" applyProtection="1">
      <alignment horizontal="center" vertical="center"/>
    </xf>
    <xf numFmtId="3" fontId="100" fillId="6" borderId="12" xfId="0" applyNumberFormat="1" applyFont="1" applyFill="1" applyBorder="1" applyAlignment="1" applyProtection="1">
      <alignment horizontal="center" vertical="center"/>
    </xf>
    <xf numFmtId="3" fontId="100" fillId="6" borderId="47" xfId="0" applyNumberFormat="1" applyFont="1" applyFill="1" applyBorder="1" applyAlignment="1" applyProtection="1">
      <alignment horizontal="center" vertical="center"/>
    </xf>
    <xf numFmtId="3" fontId="100" fillId="6" borderId="13" xfId="0" applyNumberFormat="1" applyFont="1" applyFill="1" applyBorder="1" applyAlignment="1" applyProtection="1">
      <alignment horizontal="center" vertical="center"/>
    </xf>
    <xf numFmtId="3" fontId="84" fillId="4" borderId="12" xfId="0" applyNumberFormat="1" applyFont="1" applyFill="1" applyBorder="1" applyAlignment="1" applyProtection="1">
      <alignment horizontal="center" vertical="center" wrapText="1"/>
    </xf>
    <xf numFmtId="3" fontId="84" fillId="4" borderId="47" xfId="0" applyNumberFormat="1" applyFont="1" applyFill="1" applyBorder="1" applyAlignment="1" applyProtection="1">
      <alignment horizontal="center" vertical="center" wrapText="1"/>
    </xf>
    <xf numFmtId="3" fontId="83" fillId="0" borderId="2" xfId="0" applyNumberFormat="1" applyFont="1" applyBorder="1" applyAlignment="1" applyProtection="1">
      <alignment horizontal="left" vertical="center" wrapText="1"/>
    </xf>
    <xf numFmtId="3" fontId="83" fillId="0" borderId="3" xfId="0" applyNumberFormat="1" applyFont="1" applyBorder="1" applyAlignment="1" applyProtection="1">
      <alignment horizontal="left" vertical="center" wrapText="1"/>
    </xf>
    <xf numFmtId="3" fontId="85" fillId="10" borderId="0" xfId="0" applyNumberFormat="1" applyFont="1" applyFill="1" applyAlignment="1" applyProtection="1">
      <alignment horizontal="right" vertical="center"/>
    </xf>
    <xf numFmtId="3" fontId="85" fillId="10" borderId="17" xfId="0" applyNumberFormat="1" applyFont="1" applyFill="1" applyBorder="1" applyAlignment="1" applyProtection="1">
      <alignment horizontal="right" vertical="center"/>
    </xf>
    <xf numFmtId="3" fontId="83" fillId="2" borderId="2" xfId="0" applyNumberFormat="1" applyFont="1" applyFill="1" applyBorder="1" applyAlignment="1" applyProtection="1">
      <alignment horizontal="left" vertical="center" wrapText="1"/>
    </xf>
    <xf numFmtId="3" fontId="83" fillId="2" borderId="3" xfId="0" applyNumberFormat="1" applyFont="1" applyFill="1" applyBorder="1" applyAlignment="1" applyProtection="1">
      <alignment horizontal="left" vertical="center" wrapText="1"/>
    </xf>
    <xf numFmtId="3" fontId="95" fillId="10" borderId="3" xfId="0" applyNumberFormat="1" applyFont="1" applyFill="1" applyBorder="1" applyAlignment="1" applyProtection="1">
      <alignment horizontal="center" vertical="center"/>
    </xf>
    <xf numFmtId="3" fontId="83" fillId="0" borderId="23" xfId="0" applyNumberFormat="1" applyFont="1" applyBorder="1" applyAlignment="1" applyProtection="1">
      <alignment horizontal="left" vertical="center"/>
    </xf>
    <xf numFmtId="3" fontId="83" fillId="0" borderId="42" xfId="0" applyNumberFormat="1" applyFont="1" applyBorder="1" applyAlignment="1" applyProtection="1">
      <alignment horizontal="left" vertical="center"/>
    </xf>
    <xf numFmtId="3" fontId="83" fillId="0" borderId="43" xfId="0" applyNumberFormat="1" applyFont="1" applyBorder="1" applyAlignment="1" applyProtection="1">
      <alignment horizontal="left" vertical="center"/>
    </xf>
    <xf numFmtId="3" fontId="88" fillId="17" borderId="21" xfId="0" applyNumberFormat="1" applyFont="1" applyFill="1" applyBorder="1" applyAlignment="1" applyProtection="1">
      <alignment horizontal="right" vertical="center"/>
    </xf>
    <xf numFmtId="3" fontId="88" fillId="17" borderId="22" xfId="0" applyNumberFormat="1" applyFont="1" applyFill="1" applyBorder="1" applyAlignment="1" applyProtection="1">
      <alignment horizontal="right" vertical="center"/>
    </xf>
    <xf numFmtId="3" fontId="83" fillId="10" borderId="1" xfId="0" applyNumberFormat="1" applyFont="1" applyFill="1" applyBorder="1" applyAlignment="1" applyProtection="1">
      <alignment horizontal="left" vertical="center" wrapText="1"/>
    </xf>
    <xf numFmtId="3" fontId="83" fillId="10" borderId="2" xfId="0" applyNumberFormat="1" applyFont="1" applyFill="1" applyBorder="1" applyAlignment="1" applyProtection="1">
      <alignment horizontal="left" vertical="center" wrapText="1"/>
    </xf>
    <xf numFmtId="3" fontId="97" fillId="9" borderId="37" xfId="0" applyNumberFormat="1" applyFont="1" applyFill="1" applyBorder="1" applyAlignment="1" applyProtection="1">
      <alignment horizontal="left" vertical="center"/>
    </xf>
    <xf numFmtId="3" fontId="97" fillId="9" borderId="23" xfId="0" applyNumberFormat="1" applyFont="1" applyFill="1" applyBorder="1" applyAlignment="1" applyProtection="1">
      <alignment horizontal="left" vertical="center"/>
    </xf>
    <xf numFmtId="3" fontId="84" fillId="4" borderId="39" xfId="0" applyNumberFormat="1" applyFont="1" applyFill="1" applyBorder="1" applyAlignment="1" applyProtection="1">
      <alignment horizontal="left" vertical="center"/>
    </xf>
    <xf numFmtId="3" fontId="84" fillId="4" borderId="49" xfId="0" applyNumberFormat="1" applyFont="1" applyFill="1" applyBorder="1" applyAlignment="1" applyProtection="1">
      <alignment horizontal="left" vertical="center"/>
    </xf>
    <xf numFmtId="3" fontId="54" fillId="11" borderId="47" xfId="0" applyNumberFormat="1" applyFont="1" applyFill="1" applyBorder="1" applyAlignment="1" applyProtection="1">
      <alignment horizontal="left" vertical="center"/>
    </xf>
    <xf numFmtId="3" fontId="51" fillId="12" borderId="47" xfId="0" applyNumberFormat="1" applyFont="1" applyFill="1" applyBorder="1" applyAlignment="1" applyProtection="1">
      <alignment horizontal="left" vertical="center"/>
    </xf>
    <xf numFmtId="3" fontId="83" fillId="0" borderId="37" xfId="0" applyNumberFormat="1" applyFont="1" applyBorder="1" applyAlignment="1" applyProtection="1">
      <alignment horizontal="left" vertical="center" wrapText="1"/>
    </xf>
    <xf numFmtId="3" fontId="83" fillId="0" borderId="23" xfId="0" applyNumberFormat="1" applyFont="1" applyBorder="1" applyAlignment="1" applyProtection="1">
      <alignment horizontal="left" vertical="center" wrapText="1"/>
    </xf>
  </cellXfs>
  <cellStyles count="12">
    <cellStyle name="Komma" xfId="1" builtinId="3"/>
    <cellStyle name="Komma 2" xfId="2" xr:uid="{589C2987-B3D3-40B5-97F1-F28FF6D4B27E}"/>
    <cellStyle name="Komma 2 2" xfId="8" xr:uid="{DE9C22A8-1451-45BD-B452-D5800BAB1845}"/>
    <cellStyle name="Komma 3" xfId="7" xr:uid="{D3D2EE68-B3B7-4BB0-B170-3D7E556C6EA7}"/>
    <cellStyle name="Prozent" xfId="11" builtinId="5"/>
    <cellStyle name="Prozent 2" xfId="4" xr:uid="{C3169627-E1A1-4C2F-86E3-C6A8484F83D0}"/>
    <cellStyle name="Prozent 3" xfId="5" xr:uid="{C91C71CC-E6CA-441A-ADE8-B7A47B58DD9E}"/>
    <cellStyle name="Prozent 4" xfId="9" xr:uid="{B22F2D30-750A-49E2-AFD4-37BB81DEAD1D}"/>
    <cellStyle name="Standard" xfId="0" builtinId="0"/>
    <cellStyle name="Standard 2" xfId="3" xr:uid="{6902A421-7B1C-4E26-B0C8-241692E0046B}"/>
    <cellStyle name="Standard 3" xfId="6" xr:uid="{DD74DE59-BF2F-481D-B0B9-500524A3220D}"/>
    <cellStyle name="Währung 2" xfId="10" xr:uid="{CC1588F2-36AC-4481-97B7-ECA2D156B6B5}"/>
  </cellStyles>
  <dxfs count="149">
    <dxf>
      <fill>
        <patternFill>
          <bgColor rgb="FFFF0000"/>
        </patternFill>
      </fill>
    </dxf>
    <dxf>
      <fill>
        <patternFill patternType="lightUp"/>
      </fill>
    </dxf>
    <dxf>
      <fill>
        <patternFill patternType="lightUp"/>
      </fill>
    </dxf>
    <dxf>
      <fill>
        <patternFill>
          <bgColor theme="9" tint="0.59996337778862885"/>
        </patternFill>
      </fill>
    </dxf>
    <dxf>
      <fill>
        <patternFill patternType="lightUp">
          <bgColor theme="2" tint="-9.9948118533890809E-2"/>
        </patternFill>
      </fill>
    </dxf>
    <dxf>
      <fill>
        <patternFill patternType="lightUp">
          <bgColor theme="2" tint="-9.9948118533890809E-2"/>
        </patternFill>
      </fill>
    </dxf>
    <dxf>
      <fill>
        <patternFill>
          <bgColor theme="9" tint="0.59996337778862885"/>
        </patternFill>
      </fill>
    </dxf>
    <dxf>
      <fill>
        <patternFill>
          <bgColor theme="9" tint="0.79998168889431442"/>
        </patternFill>
      </fill>
    </dxf>
    <dxf>
      <fill>
        <patternFill>
          <bgColor theme="5" tint="0.79998168889431442"/>
        </patternFill>
      </fill>
    </dxf>
    <dxf>
      <font>
        <color rgb="FF006100"/>
      </font>
      <fill>
        <patternFill>
          <bgColor rgb="FFC6EFCE"/>
        </patternFill>
      </fill>
    </dxf>
    <dxf>
      <font>
        <color rgb="FF9C0006"/>
      </font>
      <fill>
        <patternFill>
          <bgColor rgb="FFFFC7CE"/>
        </patternFill>
      </fill>
    </dxf>
    <dxf>
      <fill>
        <patternFill>
          <bgColor theme="9" tint="0.79998168889431442"/>
        </patternFill>
      </fill>
    </dxf>
    <dxf>
      <fill>
        <patternFill>
          <bgColor theme="5" tint="0.79998168889431442"/>
        </patternFill>
      </fill>
    </dxf>
    <dxf>
      <font>
        <color rgb="FF006100"/>
      </font>
      <fill>
        <patternFill>
          <bgColor rgb="FFC6EFCE"/>
        </patternFill>
      </fill>
    </dxf>
    <dxf>
      <font>
        <color rgb="FF9C0006"/>
      </font>
      <fill>
        <patternFill>
          <bgColor rgb="FFFFC7CE"/>
        </patternFill>
      </fill>
    </dxf>
    <dxf>
      <fill>
        <patternFill>
          <bgColor theme="8" tint="0.79998168889431442"/>
        </patternFill>
      </fill>
    </dxf>
    <dxf>
      <font>
        <b val="0"/>
        <i val="0"/>
        <strike val="0"/>
        <condense val="0"/>
        <extend val="0"/>
        <outline val="0"/>
        <shadow val="0"/>
        <u val="none"/>
        <vertAlign val="baseline"/>
        <sz val="8"/>
        <color auto="1"/>
        <name val="Arial"/>
        <family val="2"/>
        <scheme val="none"/>
      </font>
      <fill>
        <patternFill patternType="solid">
          <fgColor indexed="64"/>
          <bgColor theme="0" tint="-0.249977111117893"/>
        </patternFill>
      </fill>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8"/>
        <color auto="1"/>
        <name val="Arial"/>
        <family val="2"/>
        <scheme val="none"/>
      </font>
      <fill>
        <patternFill patternType="solid">
          <fgColor indexed="64"/>
          <bgColor theme="0" tint="-4.9989318521683403E-2"/>
        </patternFill>
      </fill>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8"/>
        <color auto="1"/>
        <name val="Arial"/>
        <family val="2"/>
        <scheme val="none"/>
      </font>
      <numFmt numFmtId="4" formatCode="#,##0.00"/>
      <fill>
        <patternFill patternType="solid">
          <fgColor indexed="64"/>
          <bgColor theme="0" tint="-0.249977111117893"/>
        </patternFill>
      </fill>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8"/>
        <color auto="1"/>
        <name val="Arial"/>
        <family val="2"/>
        <scheme val="none"/>
      </font>
      <numFmt numFmtId="4" formatCode="#,##0.00"/>
      <fill>
        <patternFill patternType="solid">
          <fgColor indexed="64"/>
          <bgColor theme="0" tint="-0.14999847407452621"/>
        </patternFill>
      </fill>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8"/>
        <color auto="1"/>
        <name val="Arial"/>
        <family val="2"/>
        <scheme val="none"/>
      </font>
      <fill>
        <patternFill patternType="solid">
          <fgColor indexed="64"/>
          <bgColor theme="0" tint="-0.249977111117893"/>
        </patternFill>
      </fill>
      <alignment horizontal="center" vertical="center" textRotation="0" wrapText="0" indent="0" justifyLastLine="0" shrinkToFit="0" readingOrder="0"/>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8"/>
        <color auto="1"/>
        <name val="Arial"/>
        <family val="2"/>
        <scheme val="none"/>
      </font>
      <numFmt numFmtId="4" formatCode="#,##0.00"/>
      <fill>
        <patternFill patternType="solid">
          <fgColor indexed="64"/>
          <bgColor theme="0" tint="-0.14999847407452621"/>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8"/>
        <color theme="1"/>
        <name val="Arial"/>
        <family val="2"/>
        <scheme val="none"/>
      </font>
      <fill>
        <patternFill patternType="solid">
          <fgColor indexed="64"/>
          <bgColor theme="0" tint="-0.249977111117893"/>
        </patternFill>
      </fill>
      <border diagonalUp="0" diagonalDown="0" outline="0">
        <left style="thin">
          <color indexed="64"/>
        </left>
        <right style="thin">
          <color indexed="64"/>
        </right>
        <top/>
        <bottom/>
      </border>
      <protection locked="0" hidden="0"/>
    </dxf>
    <dxf>
      <font>
        <strike val="0"/>
        <outline val="0"/>
        <shadow val="0"/>
        <u val="none"/>
        <vertAlign val="baseline"/>
        <sz val="8"/>
        <color theme="1"/>
        <name val="Arial"/>
        <family val="2"/>
        <scheme val="none"/>
      </font>
      <numFmt numFmtId="35" formatCode="_-* #,##0.00_-;\-* #,##0.00_-;_-* &quot;-&quot;??_-;_-@_-"/>
      <fill>
        <patternFill patternType="solid">
          <fgColor indexed="64"/>
          <bgColor theme="0"/>
        </patternFill>
      </fill>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8"/>
        <color auto="1"/>
        <name val="Arial"/>
        <family val="2"/>
        <scheme val="none"/>
      </font>
      <numFmt numFmtId="2" formatCode="0.00"/>
      <fill>
        <patternFill patternType="solid">
          <fgColor indexed="64"/>
          <bgColor theme="0" tint="-0.249977111117893"/>
        </patternFill>
      </fill>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8"/>
        <color auto="1"/>
        <name val="Arial"/>
        <family val="2"/>
        <scheme val="none"/>
      </font>
      <numFmt numFmtId="35" formatCode="_-* #,##0.00_-;\-* #,##0.00_-;_-* &quot;-&quot;??_-;_-@_-"/>
      <fill>
        <patternFill patternType="solid">
          <fgColor indexed="64"/>
          <bgColor theme="0"/>
        </patternFill>
      </fill>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8"/>
        <color theme="1"/>
        <name val="Arial"/>
        <family val="2"/>
        <scheme val="none"/>
      </font>
      <numFmt numFmtId="2" formatCode="0.00"/>
      <fill>
        <patternFill patternType="solid">
          <fgColor indexed="64"/>
          <bgColor theme="0" tint="-0.249977111117893"/>
        </patternFill>
      </fill>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8"/>
        <color auto="1"/>
        <name val="Arial"/>
        <family val="2"/>
        <scheme val="none"/>
      </font>
      <numFmt numFmtId="35" formatCode="_-* #,##0.00_-;\-* #,##0.00_-;_-* &quot;-&quot;??_-;_-@_-"/>
      <fill>
        <patternFill patternType="solid">
          <fgColor indexed="64"/>
          <bgColor theme="0"/>
        </patternFill>
      </fill>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8"/>
        <color auto="1"/>
        <name val="Arial"/>
        <family val="2"/>
        <scheme val="none"/>
      </font>
      <fill>
        <patternFill patternType="solid">
          <fgColor indexed="64"/>
          <bgColor theme="0" tint="-0.249977111117893"/>
        </patternFill>
      </fill>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8"/>
        <color auto="1"/>
        <name val="Arial"/>
        <family val="2"/>
        <scheme val="none"/>
      </font>
      <numFmt numFmtId="14" formatCode="0.00%"/>
      <fill>
        <patternFill patternType="solid">
          <fgColor indexed="64"/>
          <bgColor theme="0" tint="-0.14999847407452621"/>
        </patternFill>
      </fill>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8"/>
        <color theme="1"/>
        <name val="Arial"/>
        <family val="2"/>
        <scheme val="none"/>
      </font>
      <numFmt numFmtId="2" formatCode="0.00"/>
      <fill>
        <patternFill patternType="solid">
          <fgColor indexed="64"/>
          <bgColor theme="0" tint="-0.249977111117893"/>
        </patternFill>
      </fill>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8"/>
        <color auto="1"/>
        <name val="Arial"/>
        <family val="2"/>
        <scheme val="none"/>
      </font>
      <numFmt numFmtId="35" formatCode="_-* #,##0.00_-;\-* #,##0.00_-;_-* &quot;-&quot;??_-;_-@_-"/>
      <fill>
        <patternFill patternType="solid">
          <fgColor indexed="64"/>
          <bgColor theme="0"/>
        </patternFill>
      </fill>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8"/>
        <color auto="1"/>
        <name val="Arial"/>
        <family val="2"/>
        <scheme val="none"/>
      </font>
      <fill>
        <patternFill patternType="solid">
          <fgColor indexed="64"/>
          <bgColor theme="0" tint="-0.249977111117893"/>
        </patternFill>
      </fill>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8"/>
        <color auto="1"/>
        <name val="Arial"/>
        <family val="2"/>
        <scheme val="none"/>
      </font>
      <numFmt numFmtId="19" formatCode="dd/mm/yyyy"/>
      <fill>
        <patternFill patternType="solid">
          <fgColor indexed="64"/>
          <bgColor theme="0"/>
        </patternFill>
      </fill>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8"/>
        <color auto="1"/>
        <name val="Arial"/>
        <family val="2"/>
        <scheme val="none"/>
      </font>
      <fill>
        <patternFill patternType="solid">
          <fgColor indexed="64"/>
          <bgColor theme="0" tint="-0.249977111117893"/>
        </patternFill>
      </fill>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8"/>
        <color auto="1"/>
        <name val="Arial"/>
        <family val="2"/>
        <scheme val="none"/>
      </font>
      <numFmt numFmtId="19" formatCode="dd/mm/yyyy"/>
      <fill>
        <patternFill patternType="solid">
          <fgColor indexed="64"/>
          <bgColor theme="0"/>
        </patternFill>
      </fill>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8"/>
        <color auto="1"/>
        <name val="Arial"/>
        <family val="2"/>
        <scheme val="none"/>
      </font>
      <fill>
        <patternFill patternType="solid">
          <fgColor indexed="64"/>
          <bgColor theme="0" tint="-0.249977111117893"/>
        </patternFill>
      </fill>
      <alignment horizontal="center" vertical="bottom" textRotation="0" wrapText="0" indent="0" justifyLastLine="0" shrinkToFit="0" readingOrder="0"/>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8"/>
        <color auto="1"/>
        <name val="Arial"/>
        <family val="2"/>
        <scheme val="none"/>
      </font>
      <fill>
        <patternFill patternType="solid">
          <fgColor indexed="64"/>
          <bgColor theme="0"/>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8"/>
        <color auto="1"/>
        <name val="Arial"/>
        <family val="2"/>
        <scheme val="none"/>
      </font>
      <fill>
        <patternFill patternType="solid">
          <fgColor indexed="64"/>
          <bgColor theme="0" tint="-0.249977111117893"/>
        </patternFill>
      </fill>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8"/>
        <color auto="1"/>
        <name val="Arial"/>
        <family val="2"/>
        <scheme val="none"/>
      </font>
      <fill>
        <patternFill patternType="solid">
          <fgColor indexed="64"/>
          <bgColor theme="0"/>
        </patternFill>
      </fill>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8"/>
        <color auto="1"/>
        <name val="Arial"/>
        <family val="2"/>
        <scheme val="none"/>
      </font>
      <fill>
        <patternFill patternType="solid">
          <fgColor indexed="64"/>
          <bgColor theme="0" tint="-0.249977111117893"/>
        </patternFill>
      </fill>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8"/>
        <color auto="1"/>
        <name val="Arial"/>
        <family val="2"/>
        <scheme val="none"/>
      </font>
      <fill>
        <patternFill patternType="solid">
          <fgColor indexed="64"/>
          <bgColor theme="0"/>
        </patternFill>
      </fill>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8"/>
        <name val="Arial"/>
        <family val="2"/>
        <scheme val="none"/>
      </font>
      <fill>
        <patternFill>
          <fgColor indexed="64"/>
          <bgColor theme="0" tint="-0.249977111117893"/>
        </patternFill>
      </fill>
      <protection locked="0" hidden="0"/>
    </dxf>
    <dxf>
      <border outline="0">
        <left style="thin">
          <color indexed="64"/>
        </left>
        <right style="thin">
          <color indexed="64"/>
        </right>
      </border>
    </dxf>
    <dxf>
      <font>
        <strike val="0"/>
        <outline val="0"/>
        <shadow val="0"/>
        <u val="none"/>
        <vertAlign val="baseline"/>
        <sz val="8"/>
        <name val="Arial"/>
        <family val="2"/>
        <scheme val="none"/>
      </font>
      <protection locked="0" hidden="0"/>
    </dxf>
    <dxf>
      <border outline="0">
        <bottom style="thin">
          <color indexed="64"/>
        </bottom>
      </border>
    </dxf>
    <dxf>
      <font>
        <b val="0"/>
        <i val="0"/>
        <strike val="0"/>
        <condense val="0"/>
        <extend val="0"/>
        <outline val="0"/>
        <shadow val="0"/>
        <u val="none"/>
        <vertAlign val="baseline"/>
        <sz val="8"/>
        <color theme="0"/>
        <name val="Arial"/>
        <family val="2"/>
        <scheme val="none"/>
      </font>
      <fill>
        <patternFill patternType="solid">
          <fgColor indexed="64"/>
          <bgColor theme="4" tint="-0.249977111117893"/>
        </patternFill>
      </fill>
      <alignment horizontal="center" vertical="center" textRotation="0" wrapText="1" indent="0" justifyLastLine="0" shrinkToFit="0" readingOrder="0"/>
      <border diagonalUp="0" diagonalDown="0" outline="0">
        <left style="thin">
          <color indexed="64"/>
        </left>
        <right style="thin">
          <color indexed="64"/>
        </right>
        <top/>
        <bottom/>
      </border>
      <protection locked="0" hidden="0"/>
    </dxf>
    <dxf>
      <font>
        <color auto="1"/>
      </font>
      <fill>
        <patternFill>
          <bgColor theme="9" tint="0.59996337778862885"/>
        </patternFill>
      </fill>
    </dxf>
    <dxf>
      <font>
        <color auto="1"/>
      </font>
      <fill>
        <patternFill>
          <bgColor rgb="FFFFEB9C"/>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patternType="solid">
          <fgColor indexed="64"/>
          <bgColor theme="0"/>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solid">
          <fgColor indexed="64"/>
          <bgColor theme="0"/>
        </patternFill>
      </fill>
      <border diagonalUp="0" diagonalDown="0">
        <left style="thin">
          <color indexed="64"/>
        </left>
        <right/>
        <top style="thin">
          <color indexed="64"/>
        </top>
        <bottom style="thin">
          <color indexed="64"/>
        </bottom>
        <vertical style="thin">
          <color indexed="64"/>
        </vertical>
        <horizontal style="thin">
          <color indexed="64"/>
        </horizontal>
      </border>
    </dxf>
    <dxf>
      <fill>
        <patternFill patternType="solid">
          <fgColor indexed="64"/>
          <bgColor theme="0"/>
        </patternFill>
      </fill>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fill>
        <patternFill patternType="solid">
          <fgColor indexed="64"/>
          <bgColor theme="0"/>
        </patternFill>
      </fill>
    </dxf>
    <dxf>
      <border>
        <bottom style="thin">
          <color indexed="64"/>
        </bottom>
      </border>
    </dxf>
    <dxf>
      <font>
        <strike val="0"/>
        <outline val="0"/>
        <shadow val="0"/>
        <u val="none"/>
        <vertAlign val="baseline"/>
        <sz val="14"/>
        <color auto="1"/>
        <name val="Calibri"/>
        <family val="2"/>
        <scheme val="minor"/>
      </font>
      <fill>
        <patternFill patternType="solid">
          <fgColor indexed="64"/>
          <bgColor theme="5" tint="0.79998168889431442"/>
        </patternFill>
      </fill>
      <alignment horizontal="center" vertical="center" textRotation="0" wrapText="0" indent="0" justifyLastLine="0" shrinkToFit="0" readingOrder="0"/>
      <border diagonalUp="0" diagonalDown="0" outline="0">
        <left style="thin">
          <color indexed="64"/>
        </left>
        <right style="thin">
          <color indexed="64"/>
        </right>
        <top/>
        <bottom/>
      </border>
    </dxf>
    <dxf>
      <fill>
        <patternFill patternType="solid">
          <fgColor indexed="64"/>
          <bgColor theme="0"/>
        </patternFill>
      </fill>
      <border diagonalUp="0" diagonalDown="0">
        <left style="thin">
          <color indexed="64"/>
        </left>
        <right style="thin">
          <color indexed="64"/>
        </right>
        <top/>
        <bottom/>
        <vertical style="thin">
          <color indexed="64"/>
        </vertical>
        <horizontal style="thin">
          <color indexed="64"/>
        </horizontal>
      </border>
    </dxf>
    <dxf>
      <fill>
        <patternFill patternType="solid">
          <fgColor indexed="64"/>
          <bgColor theme="0"/>
        </patternFill>
      </fill>
    </dxf>
    <dxf>
      <fill>
        <patternFill patternType="solid">
          <fgColor indexed="64"/>
          <bgColor theme="0"/>
        </patternFill>
      </fill>
    </dxf>
    <dxf>
      <fill>
        <patternFill patternType="solid">
          <fgColor indexed="64"/>
          <bgColor theme="0"/>
        </patternFill>
      </fill>
      <border diagonalUp="0" diagonalDown="0">
        <left style="thin">
          <color indexed="64"/>
        </left>
        <right style="thin">
          <color indexed="64"/>
        </right>
        <top style="thin">
          <color indexed="64"/>
        </top>
        <bottom/>
        <vertical/>
        <horizontal/>
      </border>
    </dxf>
    <dxf>
      <fill>
        <patternFill patternType="solid">
          <fgColor indexed="64"/>
          <bgColor theme="0"/>
        </patternFill>
      </fill>
    </dxf>
    <dxf>
      <fill>
        <patternFill patternType="solid">
          <fgColor indexed="64"/>
          <bgColor theme="0"/>
        </patternFill>
      </fill>
      <border diagonalUp="0" diagonalDown="0">
        <left style="thin">
          <color indexed="64"/>
        </left>
        <right style="thin">
          <color indexed="64"/>
        </right>
        <top style="thin">
          <color indexed="64"/>
        </top>
        <bottom/>
        <vertical/>
        <horizontal/>
      </border>
    </dxf>
    <dxf>
      <fill>
        <patternFill patternType="solid">
          <fgColor indexed="64"/>
          <bgColor theme="0"/>
        </patternFill>
      </fill>
    </dxf>
    <dxf>
      <fill>
        <patternFill patternType="solid">
          <fgColor indexed="64"/>
          <bgColor theme="0"/>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rgb="FF111111"/>
        <name val="DM Sans"/>
        <scheme val="none"/>
      </font>
    </dxf>
    <dxf>
      <font>
        <b val="0"/>
        <i val="0"/>
        <strike val="0"/>
        <condense val="0"/>
        <extend val="0"/>
        <outline val="0"/>
        <shadow val="0"/>
        <u val="none"/>
        <vertAlign val="baseline"/>
        <sz val="10"/>
        <color rgb="FF111111"/>
        <name val="DM Sans"/>
        <scheme val="none"/>
      </font>
      <border diagonalUp="0" diagonalDown="0">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border>
    </dxf>
    <dxf>
      <fill>
        <patternFill patternType="solid">
          <fgColor indexed="64"/>
          <bgColor theme="0"/>
        </patternFill>
      </fill>
    </dxf>
    <dxf>
      <border>
        <bottom style="thin">
          <color indexed="64"/>
        </bottom>
      </border>
    </dxf>
    <dxf>
      <font>
        <b/>
        <i val="0"/>
        <strike val="0"/>
        <condense val="0"/>
        <extend val="0"/>
        <outline val="0"/>
        <shadow val="0"/>
        <u val="none"/>
        <vertAlign val="baseline"/>
        <sz val="11"/>
        <color auto="1"/>
        <name val="Calibri"/>
        <family val="2"/>
        <scheme val="minor"/>
      </font>
      <fill>
        <patternFill patternType="solid">
          <fgColor indexed="64"/>
          <bgColor theme="9" tint="0.79998168889431442"/>
        </patternFill>
      </fill>
      <alignment horizontal="center" vertical="center" textRotation="0" indent="0" justifyLastLine="0" shrinkToFit="0" readingOrder="0"/>
      <border diagonalUp="0" diagonalDown="0">
        <left style="thin">
          <color indexed="64"/>
        </left>
        <right style="thin">
          <color indexed="64"/>
        </right>
        <top/>
        <bottom/>
        <vertical style="thin">
          <color indexed="64"/>
        </vertical>
        <horizontal style="thin">
          <color indexed="64"/>
        </horizontal>
      </border>
    </dxf>
    <dxf>
      <fill>
        <patternFill patternType="solid">
          <fgColor indexed="64"/>
          <bgColor theme="0"/>
        </patternFill>
      </fill>
      <border diagonalUp="0" diagonalDown="0" outline="0">
        <left style="thin">
          <color indexed="64"/>
        </left>
        <right style="thin">
          <color indexed="64"/>
        </right>
        <top/>
        <bottom/>
      </border>
    </dxf>
    <dxf>
      <fill>
        <patternFill patternType="solid">
          <fgColor indexed="64"/>
          <bgColor theme="0"/>
        </patternFill>
      </fill>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0"/>
        <color rgb="FF111111"/>
        <name val="DM Sans"/>
        <scheme val="none"/>
      </font>
      <numFmt numFmtId="25" formatCode="hh:mm"/>
      <fill>
        <patternFill patternType="solid">
          <fgColor indexed="64"/>
          <bgColor theme="0"/>
        </patternFill>
      </fill>
      <border diagonalUp="0" diagonalDown="0" outline="0">
        <left style="thin">
          <color indexed="64"/>
        </left>
        <right/>
        <top style="thin">
          <color indexed="64"/>
        </top>
        <bottom/>
      </border>
    </dxf>
    <dxf>
      <font>
        <b val="0"/>
        <i val="0"/>
        <strike val="0"/>
        <condense val="0"/>
        <extend val="0"/>
        <outline val="0"/>
        <shadow val="0"/>
        <u val="none"/>
        <vertAlign val="baseline"/>
        <sz val="10"/>
        <color rgb="FF111111"/>
        <name val="DM Sans"/>
        <scheme val="none"/>
      </font>
      <border diagonalUp="0" diagonalDown="0">
        <left style="thin">
          <color indexed="64"/>
        </left>
        <right/>
        <top style="thin">
          <color indexed="64"/>
        </top>
        <bottom style="thin">
          <color indexed="64"/>
        </bottom>
        <vertical style="thin">
          <color indexed="64"/>
        </vertical>
        <horizontal style="thin">
          <color indexed="64"/>
        </horizontal>
      </border>
    </dxf>
    <dxf>
      <fill>
        <patternFill patternType="solid">
          <fgColor indexed="64"/>
          <bgColor theme="0"/>
        </patternFill>
      </fill>
      <border diagonalUp="0" diagonalDown="0" outline="0">
        <left style="thin">
          <color indexed="64"/>
        </left>
        <right style="thin">
          <color indexed="64"/>
        </right>
        <top style="thin">
          <color indexed="64"/>
        </top>
        <bottom/>
      </border>
    </dxf>
    <dxf>
      <fill>
        <patternFill patternType="solid">
          <fgColor indexed="64"/>
          <bgColor theme="0"/>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solid">
          <fgColor indexed="64"/>
          <bgColor theme="0"/>
        </patternFill>
      </fill>
      <border diagonalUp="0" diagonalDown="0" outline="0">
        <left style="thin">
          <color indexed="64"/>
        </left>
        <right style="thin">
          <color indexed="64"/>
        </right>
        <top style="thin">
          <color indexed="64"/>
        </top>
        <bottom/>
      </border>
    </dxf>
    <dxf>
      <fill>
        <patternFill patternType="solid">
          <fgColor indexed="64"/>
          <bgColor theme="0"/>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solid">
          <fgColor indexed="64"/>
          <bgColor theme="0"/>
        </patternFill>
      </fill>
      <border diagonalUp="0" diagonalDown="0" outline="0">
        <left style="thin">
          <color indexed="64"/>
        </left>
        <right style="thin">
          <color indexed="64"/>
        </right>
        <top style="thin">
          <color indexed="64"/>
        </top>
        <bottom/>
      </border>
    </dxf>
    <dxf>
      <fill>
        <patternFill patternType="solid">
          <fgColor indexed="64"/>
          <bgColor theme="0"/>
        </patternFill>
      </fill>
      <border diagonalUp="0" diagonalDown="0">
        <left style="thin">
          <color indexed="64"/>
        </left>
        <right style="thin">
          <color indexed="64"/>
        </right>
        <top style="thin">
          <color indexed="64"/>
        </top>
        <bottom/>
        <vertical/>
        <horizontal/>
      </border>
    </dxf>
    <dxf>
      <fill>
        <patternFill patternType="solid">
          <fgColor indexed="64"/>
          <bgColor theme="0"/>
        </patternFill>
      </fill>
      <border diagonalUp="0" diagonalDown="0" outline="0">
        <left style="thin">
          <color indexed="64"/>
        </left>
        <right style="thin">
          <color indexed="64"/>
        </right>
        <top style="thin">
          <color indexed="64"/>
        </top>
        <bottom/>
      </border>
    </dxf>
    <dxf>
      <fill>
        <patternFill patternType="solid">
          <fgColor indexed="64"/>
          <bgColor theme="0"/>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0"/>
        <color rgb="FF111111"/>
        <name val="DM Sans"/>
        <scheme val="none"/>
      </font>
      <fill>
        <patternFill patternType="solid">
          <fgColor indexed="64"/>
          <bgColor theme="0"/>
        </patternFill>
      </fill>
      <border diagonalUp="0" diagonalDown="0" outline="0">
        <left/>
        <right style="thin">
          <color indexed="64"/>
        </right>
        <top style="thin">
          <color indexed="64"/>
        </top>
        <bottom/>
      </border>
    </dxf>
    <dxf>
      <font>
        <b val="0"/>
        <i val="0"/>
        <strike val="0"/>
        <condense val="0"/>
        <extend val="0"/>
        <outline val="0"/>
        <shadow val="0"/>
        <u val="none"/>
        <vertAlign val="baseline"/>
        <sz val="10"/>
        <color rgb="FF111111"/>
        <name val="DM Sans"/>
        <scheme val="none"/>
      </font>
      <border diagonalUp="0" diagonalDown="0">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border>
    </dxf>
    <dxf>
      <fill>
        <patternFill patternType="solid">
          <fgColor indexed="64"/>
          <bgColor theme="0"/>
        </patternFill>
      </fill>
    </dxf>
    <dxf>
      <border>
        <bottom style="thin">
          <color indexed="64"/>
        </bottom>
      </border>
    </dxf>
    <dxf>
      <font>
        <b/>
        <i val="0"/>
        <strike val="0"/>
        <condense val="0"/>
        <extend val="0"/>
        <outline val="0"/>
        <shadow val="0"/>
        <u val="none"/>
        <vertAlign val="baseline"/>
        <sz val="11"/>
        <color auto="1"/>
        <name val="Calibri"/>
        <family val="2"/>
        <scheme val="minor"/>
      </font>
      <fill>
        <patternFill patternType="solid">
          <fgColor indexed="64"/>
          <bgColor theme="9" tint="0.79998168889431442"/>
        </patternFill>
      </fill>
      <alignment horizontal="center" vertical="center" textRotation="0" indent="0" justifyLastLine="0" shrinkToFit="0" readingOrder="0"/>
      <border diagonalUp="0" diagonalDown="0">
        <left style="thin">
          <color indexed="64"/>
        </left>
        <right style="thin">
          <color indexed="64"/>
        </right>
        <top/>
        <bottom/>
        <vertical style="thin">
          <color indexed="64"/>
        </vertical>
        <horizontal style="thin">
          <color indexed="64"/>
        </horizontal>
      </border>
    </dxf>
    <dxf>
      <fill>
        <patternFill patternType="lightUp">
          <bgColor theme="0" tint="-0.24994659260841701"/>
        </patternFill>
      </fill>
    </dxf>
    <dxf>
      <fill>
        <patternFill>
          <bgColor rgb="FFFF5050"/>
        </patternFill>
      </fill>
    </dxf>
    <dxf>
      <fill>
        <patternFill>
          <bgColor rgb="FF92D050"/>
        </patternFill>
      </fill>
    </dxf>
    <dxf>
      <fill>
        <patternFill>
          <bgColor theme="9" tint="0.39994506668294322"/>
        </patternFill>
      </fill>
    </dxf>
    <dxf>
      <fill>
        <patternFill>
          <bgColor rgb="FFFF7C80"/>
        </patternFill>
      </fill>
    </dxf>
    <dxf>
      <fill>
        <patternFill>
          <bgColor theme="9" tint="0.39994506668294322"/>
        </patternFill>
      </fill>
    </dxf>
    <dxf>
      <fill>
        <patternFill>
          <bgColor rgb="FFFF5050"/>
        </patternFill>
      </fill>
    </dxf>
    <dxf>
      <fill>
        <patternFill>
          <bgColor rgb="FFFF0000"/>
        </patternFill>
      </fill>
    </dxf>
    <dxf>
      <fill>
        <patternFill patternType="lightUp"/>
      </fill>
    </dxf>
    <dxf>
      <fill>
        <patternFill patternType="lightUp"/>
      </fill>
    </dxf>
    <dxf>
      <fill>
        <patternFill>
          <bgColor rgb="FFFFA7A7"/>
        </patternFill>
      </fill>
    </dxf>
    <dxf>
      <font>
        <color rgb="FF006100"/>
      </font>
      <fill>
        <patternFill>
          <bgColor rgb="FFC6EFCE"/>
        </patternFill>
      </fill>
    </dxf>
    <dxf>
      <fill>
        <patternFill>
          <bgColor rgb="FFFFA7A7"/>
        </patternFill>
      </fill>
    </dxf>
    <dxf>
      <fill>
        <patternFill>
          <bgColor rgb="FFFF0000"/>
        </patternFill>
      </fill>
    </dxf>
    <dxf>
      <font>
        <b/>
        <i val="0"/>
        <color rgb="FFFF0000"/>
      </font>
      <fill>
        <patternFill>
          <bgColor theme="0"/>
        </patternFill>
      </fill>
    </dxf>
    <dxf>
      <font>
        <b val="0"/>
        <i/>
        <color theme="0" tint="-0.24994659260841701"/>
      </font>
      <fill>
        <patternFill patternType="lightUp">
          <bgColor theme="0" tint="-0.24994659260841701"/>
        </patternFill>
      </fill>
    </dxf>
    <dxf>
      <font>
        <b val="0"/>
        <i/>
        <color theme="0" tint="-0.24994659260841701"/>
      </font>
      <fill>
        <patternFill patternType="lightUp">
          <bgColor theme="0" tint="-0.24994659260841701"/>
        </patternFill>
      </fill>
    </dxf>
    <dxf>
      <fill>
        <patternFill patternType="lightUp">
          <bgColor theme="0" tint="-0.14996795556505021"/>
        </patternFill>
      </fill>
    </dxf>
    <dxf>
      <fill>
        <patternFill patternType="lightUp">
          <bgColor theme="0" tint="-0.14996795556505021"/>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auto="1"/>
      </font>
      <fill>
        <patternFill>
          <bgColor rgb="FFFF0000"/>
        </patternFill>
      </fill>
    </dxf>
    <dxf>
      <fill>
        <patternFill>
          <bgColor theme="8" tint="0.79998168889431442"/>
        </patternFill>
      </fill>
    </dxf>
    <dxf>
      <fill>
        <patternFill>
          <bgColor theme="9" tint="0.79998168889431442"/>
        </patternFill>
      </fill>
    </dxf>
    <dxf>
      <fill>
        <patternFill>
          <bgColor theme="5" tint="0.79998168889431442"/>
        </patternFill>
      </fill>
    </dxf>
    <dxf>
      <font>
        <color rgb="FF006100"/>
      </font>
      <fill>
        <patternFill>
          <bgColor rgb="FFC6EFCE"/>
        </patternFill>
      </fill>
    </dxf>
    <dxf>
      <font>
        <color rgb="FF9C0006"/>
      </font>
      <fill>
        <patternFill>
          <bgColor rgb="FFFFC7CE"/>
        </patternFill>
      </fill>
    </dxf>
    <dxf>
      <fill>
        <patternFill>
          <bgColor theme="9" tint="0.79998168889431442"/>
        </patternFill>
      </fill>
    </dxf>
    <dxf>
      <fill>
        <patternFill>
          <bgColor theme="5" tint="0.79998168889431442"/>
        </patternFill>
      </fill>
    </dxf>
    <dxf>
      <font>
        <color rgb="FF006100"/>
      </font>
      <fill>
        <patternFill>
          <bgColor rgb="FFC6EFCE"/>
        </patternFill>
      </fill>
    </dxf>
    <dxf>
      <font>
        <color rgb="FF9C0006"/>
      </font>
      <fill>
        <patternFill>
          <bgColor rgb="FFFFC7CE"/>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theme="8" tint="0.79998168889431442"/>
        </patternFill>
      </fill>
    </dxf>
    <dxf>
      <fill>
        <patternFill>
          <bgColor rgb="FFFF0000"/>
        </patternFill>
      </fill>
    </dxf>
    <dxf>
      <fill>
        <patternFill>
          <bgColor theme="9" tint="0.59996337778862885"/>
        </patternFill>
      </fill>
    </dxf>
    <dxf>
      <fill>
        <patternFill>
          <bgColor rgb="FFFF0000"/>
        </patternFill>
      </fill>
    </dxf>
    <dxf>
      <fill>
        <patternFill>
          <bgColor theme="9" tint="0.59996337778862885"/>
        </patternFill>
      </fill>
    </dxf>
    <dxf>
      <fill>
        <patternFill>
          <bgColor rgb="FFFF0000"/>
        </patternFill>
      </fill>
    </dxf>
    <dxf>
      <fill>
        <patternFill>
          <bgColor rgb="FFFF0000"/>
        </patternFill>
      </fill>
    </dxf>
    <dxf>
      <fill>
        <patternFill>
          <bgColor rgb="FFFF0000"/>
        </patternFill>
      </fill>
    </dxf>
    <dxf>
      <font>
        <color auto="1"/>
      </font>
      <fill>
        <patternFill>
          <bgColor theme="7" tint="0.79998168889431442"/>
        </patternFill>
      </fill>
    </dxf>
    <dxf>
      <font>
        <color rgb="FF006100"/>
      </font>
      <fill>
        <patternFill>
          <bgColor rgb="FFC6EFCE"/>
        </patternFill>
      </fill>
    </dxf>
    <dxf>
      <fill>
        <patternFill>
          <bgColor rgb="FFFFC7CE"/>
        </patternFill>
      </fill>
    </dxf>
    <dxf>
      <font>
        <color auto="1"/>
      </font>
      <fill>
        <patternFill>
          <bgColor theme="7" tint="0.79998168889431442"/>
        </patternFill>
      </fill>
    </dxf>
    <dxf>
      <font>
        <color rgb="FF006100"/>
      </font>
      <fill>
        <patternFill>
          <bgColor rgb="FFC6EFCE"/>
        </patternFill>
      </fill>
    </dxf>
    <dxf>
      <fill>
        <patternFill>
          <bgColor rgb="FFFFC7CE"/>
        </patternFill>
      </fill>
    </dxf>
    <dxf>
      <font>
        <color auto="1"/>
      </font>
      <fill>
        <patternFill>
          <bgColor theme="7" tint="0.79998168889431442"/>
        </patternFill>
      </fill>
    </dxf>
  </dxfs>
  <tableStyles count="0" defaultTableStyle="TableStyleMedium2" defaultPivotStyle="PivotStyleLight16"/>
  <colors>
    <mruColors>
      <color rgb="FFFF5050"/>
      <color rgb="FFCC99FF"/>
      <color rgb="FFFFCC99"/>
      <color rgb="FFFFF7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129717</xdr:colOff>
      <xdr:row>0</xdr:row>
      <xdr:rowOff>24848</xdr:rowOff>
    </xdr:from>
    <xdr:to>
      <xdr:col>7</xdr:col>
      <xdr:colOff>152081</xdr:colOff>
      <xdr:row>4</xdr:row>
      <xdr:rowOff>72473</xdr:rowOff>
    </xdr:to>
    <xdr:pic>
      <xdr:nvPicPr>
        <xdr:cNvPr id="3" name="Grafik 2">
          <a:extLst>
            <a:ext uri="{FF2B5EF4-FFF2-40B4-BE49-F238E27FC236}">
              <a16:creationId xmlns:a16="http://schemas.microsoft.com/office/drawing/2014/main" id="{E089D554-CFDD-FFAE-50A0-B5C825BD27FD}"/>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0354" t="30865" r="27138" b="24924"/>
        <a:stretch/>
      </xdr:blipFill>
      <xdr:spPr>
        <a:xfrm>
          <a:off x="3558717" y="24848"/>
          <a:ext cx="1695451" cy="100965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awsg.sharepoint.com/Dokumente%20und%20Einstellungen/hofmann/Lokale%20Einstellungen/Temporary%20Internet%20Files/OLK28/Kalkulation-FISA-110222-110510_WIB.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tammblatt"/>
      <sheetName val="Zusammenfassung"/>
      <sheetName val="Kalkulation Herstellungskosten"/>
      <sheetName val="Stab_Ö_Details"/>
      <sheetName val="Reisekosten_Stab_Ko-Partner"/>
      <sheetName val="BERECHNUNGSSÄTZE"/>
      <sheetName val="Darsteller"/>
      <sheetName val="Motivliste"/>
      <sheetName val="Zu 8 (Bild- und Tonmaterial)"/>
      <sheetName val="Zu 10 (Reise-, Transportkosten)"/>
      <sheetName val="Finanzierungsplan"/>
      <sheetName val="Richt- und Höchstsätze"/>
      <sheetName val="Ausstattung"/>
      <sheetName val="Crew"/>
      <sheetName val="Locations"/>
      <sheetName val="Kopwk-Bild"/>
      <sheetName val="Kopwk-Ton"/>
      <sheetName val="Kollektivvertrag"/>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240BA905-FD35-4017-803D-51CBD64DC304}" name="Tabelle3" displayName="Tabelle3" ref="B10:H13" totalsRowShown="0" headerRowDxfId="94" dataDxfId="92" totalsRowDxfId="90" headerRowBorderDxfId="93" tableBorderDxfId="91">
  <autoFilter ref="B10:H13" xr:uid="{240BA905-FD35-4017-803D-51CBD64DC304}"/>
  <sortState xmlns:xlrd2="http://schemas.microsoft.com/office/spreadsheetml/2017/richdata2" ref="B11:G11">
    <sortCondition ref="B10:B11"/>
  </sortState>
  <tableColumns count="7">
    <tableColumn id="1" xr3:uid="{74BE7C70-9F64-496C-9EFA-4557F6230F99}" name="Position" dataDxfId="89" totalsRowDxfId="88"/>
    <tableColumn id="2" xr3:uid="{9BE54A06-68BF-41CF-B7D3-829AEA74A0E8}" name="Name" dataDxfId="87" totalsRowDxfId="86"/>
    <tableColumn id="6" xr3:uid="{0EC6FFC3-270E-483E-AC1F-F7F81FD99169}" name="Nationalität" dataDxfId="85" totalsRowDxfId="84"/>
    <tableColumn id="3" xr3:uid="{59E701F1-095F-4086-B53E-13F1302109B5}" name="steuerrechtlicher Wohnsitz (Land)" dataDxfId="83" totalsRowDxfId="82"/>
    <tableColumn id="4" xr3:uid="{F3CE1016-4D51-4046-8D40-668317DB9514}" name="relevant für Gender Gap" dataDxfId="81" totalsRowDxfId="80"/>
    <tableColumn id="5" xr3:uid="{012C05A4-3F61-4EC6-96BD-57EC68F62681}" name="Berufsbezeichung laut KV_x000a_ (bei Abweichung)" dataDxfId="79" totalsRowDxfId="78"/>
    <tableColumn id="7" xr3:uid="{A3B8C258-DF26-4A69-943D-5647FA8F8C2B}" name="ILV" dataDxfId="77" totalsRowDxfId="76"/>
  </tableColumns>
  <tableStyleInfo name="TableStyleMedium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3D0B7103-DD57-4387-BC73-6DD9FAE2A852}" name="Tabelle35" displayName="Tabelle35" ref="B10:F14" headerRowDxfId="75" dataDxfId="73" totalsRowDxfId="71" headerRowBorderDxfId="74" tableBorderDxfId="72">
  <autoFilter ref="B10:F14" xr:uid="{3D0B7103-DD57-4387-BC73-6DD9FAE2A852}"/>
  <sortState xmlns:xlrd2="http://schemas.microsoft.com/office/spreadsheetml/2017/richdata2" ref="B11:C11">
    <sortCondition ref="B10:B11"/>
  </sortState>
  <tableColumns count="5">
    <tableColumn id="1" xr3:uid="{A7205BC4-791C-4F0D-9033-A236FDEEB884}" name="Rolle" totalsRowLabel="Ergebnis" dataDxfId="70" totalsRowDxfId="69"/>
    <tableColumn id="2" xr3:uid="{30C8E840-627F-45A5-BE97-73735BDC6D2E}" name="Name" dataDxfId="68" totalsRowDxfId="67"/>
    <tableColumn id="3" xr3:uid="{8AFC18F3-F408-479D-A8A4-8D42396338EF}" name="steuerrechtlicher Wohnsitz (Land)" dataDxfId="66" totalsRowDxfId="65"/>
    <tableColumn id="4" xr3:uid="{9818DF44-47D9-4824-9044-F32B4C5BBFE4}" name="§99 Abzugsteuer pflichtig " dataDxfId="64" totalsRowDxfId="63"/>
    <tableColumn id="5" xr3:uid="{8DDD3763-32F4-4D8A-9DF5-DD53D2219644}" name="Nationalität" dataDxfId="62" totalsRowDxfId="61"/>
  </tableColumns>
  <tableStyleInfo name="TableStyleMedium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84398CE6-9A29-4947-84E9-3BFA77E5CF08}" name="Tabelle7" displayName="Tabelle7" ref="B11:D14" totalsRowShown="0" headerRowDxfId="60" dataDxfId="58" headerRowBorderDxfId="59" tableBorderDxfId="57" totalsRowBorderDxfId="56">
  <autoFilter ref="B11:D14" xr:uid="{84398CE6-9A29-4947-84E9-3BFA77E5CF08}"/>
  <tableColumns count="3">
    <tableColumn id="1" xr3:uid="{6B0DF45B-A61A-4C0B-9F5A-4536CE30D566}" name="Motiv" dataDxfId="55"/>
    <tableColumn id="2" xr3:uid="{025EF6EA-D5C0-45DC-BA17-4FF95BA487B2}" name="Adresse" dataDxfId="54"/>
    <tableColumn id="3" xr3:uid="{1EF10033-FA00-4641-A488-725C787BCF76}" name="Anmerkungen" dataDxfId="53"/>
  </tableColumns>
  <tableStyleInfo name="TableStyleMedium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A6C6BA5F-F155-484F-B2FE-03469C3C5D82}" name="Tabelle1" displayName="Tabelle1" ref="B18:N22" totalsRowCount="1" headerRowDxfId="46" dataDxfId="44" totalsRowDxfId="42" headerRowBorderDxfId="45" tableBorderDxfId="43" headerRowCellStyle="Standard 2">
  <autoFilter ref="B18:N21" xr:uid="{32726BA9-30C3-459D-8176-03ABB3963497}"/>
  <sortState xmlns:xlrd2="http://schemas.microsoft.com/office/spreadsheetml/2017/richdata2" ref="B19:N21">
    <sortCondition ref="B18:B21"/>
  </sortState>
  <tableColumns count="13">
    <tableColumn id="1" xr3:uid="{91D0ABA7-E899-4074-8477-DF978A69C21F}" name="fortlaufende Nummerierung" totalsRowLabel="Ergebnis" dataDxfId="41" totalsRowDxfId="40" dataCellStyle="Standard 2"/>
    <tableColumn id="3" xr3:uid="{65104F74-7659-482D-B0CA-9EDCD9563091}" name="eindeutig zuordenbare Benennung des Belegs" dataDxfId="39" totalsRowDxfId="38" dataCellStyle="Standard 2"/>
    <tableColumn id="4" xr3:uid="{F8A602AC-067D-4411-91CB-8AC3239BF11D}" name="Lieferant/ Unternehmen" dataDxfId="37" totalsRowDxfId="36" dataCellStyle="Standard 2"/>
    <tableColumn id="5" xr3:uid="{49D93B22-0F5C-4FE9-B58A-14C05F51C285}" name="Rechnungsdatum" dataDxfId="35" totalsRowDxfId="34" dataCellStyle="Standard 2"/>
    <tableColumn id="6" xr3:uid="{55E43464-AA9E-4B4C-A38C-FD6E19D4E287}" name="Zahlungsdatum (optional)" dataDxfId="33" totalsRowDxfId="32" dataCellStyle="Standard 2"/>
    <tableColumn id="7" xr3:uid="{4652D79F-4B73-482A-90A0-6BC72055BCC4}" name="Zahlungsbetrag brutto" totalsRowFunction="sum" dataDxfId="31" totalsRowDxfId="30" dataCellStyle="Standard 2"/>
    <tableColumn id="8" xr3:uid="{F6E05576-51F4-43D0-AD8C-8CC4BCB7541A}" name="USt." dataDxfId="29" totalsRowDxfId="28" dataCellStyle="Prozent 2">
      <calculatedColumnFormula>IFERROR((Tabelle1[[#This Row],[Zahlungsbetrag brutto]]-Tabelle1[[#This Row],[Zahlungsbetrag netto]])/Tabelle1[[#This Row],[Zahlungsbetrag netto]],0)</calculatedColumnFormula>
    </tableColumn>
    <tableColumn id="9" xr3:uid="{FCAD5C31-910E-4622-9434-701EE1C21B50}" name="Zahlungsbetrag netto" totalsRowFunction="sum" dataDxfId="27" totalsRowDxfId="26" dataCellStyle="Standard 2"/>
    <tableColumn id="10" xr3:uid="{5505649E-3854-402E-80C4-907C78B9EFF8}" name="davon FISAplus" totalsRowFunction="sum" dataDxfId="25" totalsRowDxfId="24" dataCellStyle="Prozent 2"/>
    <tableColumn id="2" xr3:uid="{9F9F3056-1067-4F44-9D7B-C1A045D9DB08}" name="Kostenkategorie nach Kostenübersicht FISAplus (optional)" dataDxfId="23" totalsRowDxfId="22" dataCellStyle="Standard 2"/>
    <tableColumn id="11" xr3:uid="{CC1D0D33-7F53-44FE-9246-0C4F268751CA}" name="Stichprobe" totalsRowFunction="count" dataDxfId="21" totalsRowDxfId="20" dataCellStyle="Standard 2"/>
    <tableColumn id="13" xr3:uid="{D8B493ED-CE62-484F-8F83-250F7697556F}" name="NICHT förderfähig" totalsRowFunction="sum" dataDxfId="19" totalsRowDxfId="18" dataCellStyle="Standard 2"/>
    <tableColumn id="14" xr3:uid="{82D5525F-A55A-47E1-B3FC-968522969732}" name="Bemerkungen" dataDxfId="17" totalsRowDxfId="16" dataCellStyle="Standard 2"/>
  </tableColumns>
  <tableStyleInfo name="TableStyleMedium6" showFirstColumn="0" showLastColumn="0" showRowStripes="1" showColumnStripes="0"/>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A65412-F7CF-45B6-9889-3C686D16E89D}">
  <dimension ref="B1:S38"/>
  <sheetViews>
    <sheetView tabSelected="1" zoomScaleNormal="100" workbookViewId="0">
      <selection activeCell="D24" sqref="D24"/>
    </sheetView>
  </sheetViews>
  <sheetFormatPr baseColWidth="10" defaultColWidth="11.42578125" defaultRowHeight="14.25" x14ac:dyDescent="0.2"/>
  <cols>
    <col min="1" max="1" width="2.42578125" style="264" customWidth="1"/>
    <col min="2" max="2" width="18.5703125" style="264" customWidth="1"/>
    <col min="3" max="3" width="12.7109375" style="264" customWidth="1"/>
    <col min="4" max="4" width="10.5703125" style="264" customWidth="1"/>
    <col min="5" max="5" width="12.28515625" style="264" customWidth="1"/>
    <col min="6" max="6" width="12.140625" style="264" customWidth="1"/>
    <col min="7" max="7" width="12.85546875" style="264" customWidth="1"/>
    <col min="8" max="8" width="4.85546875" style="264" customWidth="1"/>
    <col min="9" max="9" width="11.42578125" style="264"/>
    <col min="10" max="10" width="11.42578125" style="264" bestFit="1" customWidth="1"/>
    <col min="11" max="17" width="11.42578125" style="264"/>
    <col min="18" max="18" width="25.5703125" style="264" bestFit="1" customWidth="1"/>
    <col min="19" max="19" width="15.7109375" style="264" bestFit="1" customWidth="1"/>
    <col min="20" max="16384" width="11.42578125" style="264"/>
  </cols>
  <sheetData>
    <row r="1" spans="2:19" ht="15" thickBot="1" x14ac:dyDescent="0.25">
      <c r="I1" s="265"/>
      <c r="J1" s="266"/>
      <c r="K1" s="266"/>
      <c r="L1" s="266"/>
      <c r="M1" s="266"/>
      <c r="N1" s="266"/>
      <c r="O1" s="266"/>
      <c r="P1" s="267"/>
    </row>
    <row r="2" spans="2:19" ht="15" customHeight="1" thickBot="1" x14ac:dyDescent="0.25">
      <c r="I2" s="626" t="s">
        <v>0</v>
      </c>
      <c r="J2" s="633"/>
      <c r="K2" s="634"/>
      <c r="L2" s="635"/>
      <c r="M2" s="268" t="s">
        <v>1</v>
      </c>
      <c r="N2" s="268"/>
      <c r="O2" s="268"/>
      <c r="P2" s="269"/>
    </row>
    <row r="3" spans="2:19" ht="29.25" customHeight="1" thickBot="1" x14ac:dyDescent="0.45">
      <c r="B3" s="270" t="s">
        <v>2</v>
      </c>
      <c r="I3" s="626"/>
      <c r="J3" s="636" t="s">
        <v>225</v>
      </c>
      <c r="K3" s="636"/>
      <c r="L3" s="636"/>
      <c r="M3" s="636"/>
      <c r="N3" s="636"/>
      <c r="O3" s="271"/>
      <c r="P3" s="269"/>
    </row>
    <row r="4" spans="2:19" ht="15.75" customHeight="1" thickBot="1" x14ac:dyDescent="0.35">
      <c r="B4" s="272"/>
      <c r="I4" s="626"/>
      <c r="J4" s="271" t="s">
        <v>224</v>
      </c>
      <c r="K4" s="271"/>
      <c r="L4" s="271"/>
      <c r="M4" s="271"/>
      <c r="N4" s="624" t="s">
        <v>3</v>
      </c>
      <c r="O4" s="625"/>
      <c r="P4" s="269"/>
      <c r="S4" s="273"/>
    </row>
    <row r="5" spans="2:19" ht="15" thickBot="1" x14ac:dyDescent="0.25">
      <c r="I5" s="626"/>
      <c r="J5" s="271"/>
      <c r="K5" s="271"/>
      <c r="L5" s="271"/>
      <c r="M5" s="271"/>
      <c r="N5" s="271"/>
      <c r="O5" s="271"/>
      <c r="P5" s="269"/>
      <c r="R5" s="274"/>
      <c r="S5" s="273"/>
    </row>
    <row r="6" spans="2:19" ht="18.75" thickBot="1" x14ac:dyDescent="0.25">
      <c r="B6" s="275" t="s">
        <v>4</v>
      </c>
      <c r="C6" s="640"/>
      <c r="D6" s="641"/>
      <c r="E6" s="641"/>
      <c r="F6" s="641"/>
      <c r="G6" s="642"/>
      <c r="I6" s="626"/>
      <c r="J6" s="276" t="s">
        <v>5</v>
      </c>
      <c r="K6" s="271"/>
      <c r="L6" s="271"/>
      <c r="M6" s="271"/>
      <c r="N6" s="271"/>
      <c r="O6" s="271"/>
      <c r="P6" s="269"/>
      <c r="R6" s="274"/>
      <c r="S6" s="273"/>
    </row>
    <row r="7" spans="2:19" ht="15.75" customHeight="1" thickBot="1" x14ac:dyDescent="0.3">
      <c r="I7" s="626"/>
      <c r="J7" s="277" t="s">
        <v>6</v>
      </c>
      <c r="K7" s="271"/>
      <c r="L7" s="271"/>
      <c r="M7" s="271"/>
      <c r="N7" s="271"/>
      <c r="O7" s="271"/>
      <c r="P7" s="269"/>
      <c r="R7" s="274"/>
      <c r="S7" s="278"/>
    </row>
    <row r="8" spans="2:19" ht="18" customHeight="1" thickBot="1" x14ac:dyDescent="0.3">
      <c r="B8" s="275" t="s">
        <v>7</v>
      </c>
      <c r="C8" s="640"/>
      <c r="D8" s="641"/>
      <c r="E8" s="641"/>
      <c r="F8" s="641"/>
      <c r="G8" s="642"/>
      <c r="I8" s="626"/>
      <c r="J8" s="279" t="s">
        <v>8</v>
      </c>
      <c r="K8" s="271"/>
      <c r="L8" s="271"/>
      <c r="M8" s="271"/>
      <c r="N8" s="271"/>
      <c r="O8" s="271"/>
      <c r="P8" s="269"/>
      <c r="R8" s="280"/>
      <c r="S8" s="278"/>
    </row>
    <row r="9" spans="2:19" ht="15.75" customHeight="1" thickBot="1" x14ac:dyDescent="0.25">
      <c r="B9" s="275" t="s">
        <v>9</v>
      </c>
      <c r="C9" s="643" t="s">
        <v>10</v>
      </c>
      <c r="D9" s="644"/>
      <c r="E9" s="644"/>
      <c r="F9" s="644"/>
      <c r="G9" s="645"/>
      <c r="I9" s="626"/>
      <c r="J9" s="271" t="s">
        <v>11</v>
      </c>
      <c r="K9" s="271"/>
      <c r="L9" s="271"/>
      <c r="M9" s="271"/>
      <c r="N9" s="271"/>
      <c r="O9" s="271"/>
      <c r="P9" s="269"/>
    </row>
    <row r="10" spans="2:19" ht="15.75" customHeight="1" x14ac:dyDescent="0.2">
      <c r="B10" s="275"/>
      <c r="C10" s="281"/>
      <c r="D10" s="281"/>
      <c r="E10" s="281"/>
      <c r="F10" s="281"/>
      <c r="G10" s="281"/>
      <c r="I10" s="626"/>
      <c r="J10" s="271" t="s">
        <v>12</v>
      </c>
      <c r="K10" s="271"/>
      <c r="L10" s="271"/>
      <c r="M10" s="271"/>
      <c r="N10" s="271"/>
      <c r="O10" s="271"/>
      <c r="P10" s="269"/>
    </row>
    <row r="11" spans="2:19" ht="15.75" customHeight="1" thickBot="1" x14ac:dyDescent="0.25">
      <c r="C11" s="281"/>
      <c r="D11" s="282"/>
      <c r="E11" s="282"/>
      <c r="F11" s="282"/>
      <c r="G11" s="282"/>
      <c r="I11" s="626"/>
      <c r="J11" s="271" t="s">
        <v>13</v>
      </c>
      <c r="K11" s="271"/>
      <c r="L11" s="271"/>
      <c r="M11" s="271"/>
      <c r="N11" s="271"/>
      <c r="O11" s="271"/>
      <c r="P11" s="269"/>
    </row>
    <row r="12" spans="2:19" ht="15.75" customHeight="1" thickBot="1" x14ac:dyDescent="0.25">
      <c r="B12" s="264" t="s">
        <v>14</v>
      </c>
      <c r="C12" s="264" t="s">
        <v>15</v>
      </c>
      <c r="D12" s="646"/>
      <c r="E12" s="647"/>
      <c r="F12" s="647"/>
      <c r="G12" s="648"/>
      <c r="I12" s="626"/>
      <c r="J12" s="271" t="s">
        <v>242</v>
      </c>
      <c r="K12" s="271"/>
      <c r="L12" s="271"/>
      <c r="M12" s="271"/>
      <c r="N12" s="271"/>
      <c r="O12" s="271"/>
      <c r="P12" s="269"/>
    </row>
    <row r="13" spans="2:19" ht="15" thickBot="1" x14ac:dyDescent="0.25">
      <c r="B13" s="283" t="s">
        <v>16</v>
      </c>
      <c r="D13" s="284" t="s">
        <v>17</v>
      </c>
      <c r="I13" s="626"/>
      <c r="J13" s="271" t="s">
        <v>243</v>
      </c>
      <c r="L13" s="271"/>
      <c r="M13" s="271"/>
      <c r="N13" s="271"/>
      <c r="O13" s="271"/>
      <c r="P13" s="269"/>
    </row>
    <row r="14" spans="2:19" ht="15.75" customHeight="1" thickBot="1" x14ac:dyDescent="0.25">
      <c r="B14" s="264" t="s">
        <v>14</v>
      </c>
      <c r="C14" s="264" t="s">
        <v>18</v>
      </c>
      <c r="D14" s="649"/>
      <c r="E14" s="650"/>
      <c r="F14" s="650"/>
      <c r="G14" s="651"/>
      <c r="I14" s="626"/>
      <c r="P14" s="269"/>
    </row>
    <row r="15" spans="2:19" ht="15" thickBot="1" x14ac:dyDescent="0.25">
      <c r="B15" s="283" t="s">
        <v>16</v>
      </c>
      <c r="I15" s="626"/>
      <c r="J15" s="276" t="s">
        <v>19</v>
      </c>
      <c r="K15" s="271"/>
      <c r="M15" s="271"/>
      <c r="N15" s="271"/>
      <c r="O15" s="271"/>
      <c r="P15" s="269"/>
    </row>
    <row r="16" spans="2:19" ht="15.75" customHeight="1" thickBot="1" x14ac:dyDescent="0.25">
      <c r="C16" s="264" t="s">
        <v>21</v>
      </c>
      <c r="D16" s="649"/>
      <c r="E16" s="650"/>
      <c r="F16" s="650"/>
      <c r="G16" s="651"/>
      <c r="I16" s="626"/>
      <c r="J16" s="271" t="s">
        <v>20</v>
      </c>
      <c r="K16" s="271"/>
      <c r="L16" s="271"/>
      <c r="M16" s="271"/>
      <c r="N16" s="271"/>
      <c r="O16" s="271"/>
      <c r="P16" s="269"/>
    </row>
    <row r="17" spans="2:16" x14ac:dyDescent="0.2">
      <c r="D17" s="284" t="s">
        <v>219</v>
      </c>
      <c r="I17" s="626"/>
      <c r="J17" s="271" t="s">
        <v>22</v>
      </c>
      <c r="K17" s="271"/>
      <c r="L17" s="271"/>
      <c r="M17" s="271"/>
      <c r="N17" s="271"/>
      <c r="O17" s="271"/>
      <c r="P17" s="269"/>
    </row>
    <row r="18" spans="2:16" ht="15" thickBot="1" x14ac:dyDescent="0.25">
      <c r="I18" s="626"/>
      <c r="J18" s="271" t="s">
        <v>23</v>
      </c>
      <c r="K18" s="271"/>
      <c r="L18" s="271"/>
      <c r="M18" s="271"/>
      <c r="N18" s="271"/>
      <c r="O18" s="271"/>
      <c r="P18" s="269"/>
    </row>
    <row r="19" spans="2:16" ht="15" thickBot="1" x14ac:dyDescent="0.25">
      <c r="B19" s="264" t="s">
        <v>24</v>
      </c>
      <c r="C19" s="637" t="s">
        <v>25</v>
      </c>
      <c r="D19" s="638"/>
      <c r="E19" s="638"/>
      <c r="F19" s="638"/>
      <c r="G19" s="639"/>
      <c r="I19" s="626"/>
      <c r="J19" s="271" t="s">
        <v>244</v>
      </c>
      <c r="L19" s="271"/>
      <c r="P19" s="269"/>
    </row>
    <row r="20" spans="2:16" x14ac:dyDescent="0.2">
      <c r="I20" s="626"/>
      <c r="J20" s="271" t="s">
        <v>245</v>
      </c>
      <c r="P20" s="269"/>
    </row>
    <row r="21" spans="2:16" ht="15" thickBot="1" x14ac:dyDescent="0.25">
      <c r="D21" s="627" t="s">
        <v>26</v>
      </c>
      <c r="E21" s="628"/>
      <c r="F21" s="628"/>
      <c r="G21" s="629"/>
      <c r="I21" s="626"/>
      <c r="J21" s="271" t="s">
        <v>246</v>
      </c>
      <c r="K21" s="271"/>
      <c r="M21" s="271"/>
      <c r="N21" s="271"/>
      <c r="O21" s="271"/>
      <c r="P21" s="269"/>
    </row>
    <row r="22" spans="2:16" ht="39" thickBot="1" x14ac:dyDescent="0.25">
      <c r="B22" s="298" t="s">
        <v>220</v>
      </c>
      <c r="C22" s="1" t="s">
        <v>27</v>
      </c>
      <c r="D22" s="2" t="s">
        <v>28</v>
      </c>
      <c r="E22" s="3" t="s">
        <v>29</v>
      </c>
      <c r="F22" s="299" t="s">
        <v>30</v>
      </c>
      <c r="G22" s="300" t="s">
        <v>31</v>
      </c>
      <c r="I22" s="626"/>
      <c r="J22" s="285" t="s">
        <v>247</v>
      </c>
      <c r="L22" s="271"/>
      <c r="M22" s="271"/>
      <c r="N22" s="271"/>
      <c r="O22" s="271"/>
      <c r="P22" s="269"/>
    </row>
    <row r="23" spans="2:16" ht="25.5" x14ac:dyDescent="0.2">
      <c r="B23" s="286" t="s">
        <v>32</v>
      </c>
      <c r="C23" s="67"/>
      <c r="D23" s="68"/>
      <c r="E23" s="69"/>
      <c r="F23" s="69"/>
      <c r="G23" s="70"/>
      <c r="I23" s="626"/>
      <c r="J23" s="271" t="s">
        <v>33</v>
      </c>
      <c r="K23" s="271"/>
      <c r="L23" s="271"/>
      <c r="M23" s="271"/>
      <c r="N23" s="271"/>
      <c r="O23" s="271"/>
      <c r="P23" s="269"/>
    </row>
    <row r="24" spans="2:16" ht="35.25" thickBot="1" x14ac:dyDescent="0.5">
      <c r="B24" s="287" t="s">
        <v>34</v>
      </c>
      <c r="C24" s="71"/>
      <c r="D24" s="72"/>
      <c r="E24" s="73"/>
      <c r="F24" s="73"/>
      <c r="G24" s="74"/>
      <c r="I24" s="288" t="s">
        <v>35</v>
      </c>
      <c r="J24" s="289">
        <v>175999</v>
      </c>
      <c r="K24" s="290" t="s">
        <v>36</v>
      </c>
      <c r="L24" s="291">
        <v>175000</v>
      </c>
      <c r="M24" s="292" t="s">
        <v>35</v>
      </c>
      <c r="N24" s="271"/>
      <c r="O24" s="271"/>
      <c r="P24" s="269"/>
    </row>
    <row r="25" spans="2:16" ht="15" thickBot="1" x14ac:dyDescent="0.25">
      <c r="I25" s="293"/>
      <c r="J25" s="294"/>
      <c r="K25" s="294"/>
      <c r="L25" s="294"/>
      <c r="M25" s="294"/>
      <c r="N25" s="294"/>
      <c r="O25" s="294"/>
      <c r="P25" s="295"/>
    </row>
    <row r="26" spans="2:16" ht="15.75" customHeight="1" thickBot="1" x14ac:dyDescent="0.25">
      <c r="B26" s="264" t="s">
        <v>37</v>
      </c>
      <c r="D26" s="652" t="s">
        <v>25</v>
      </c>
      <c r="E26" s="653"/>
      <c r="G26" s="301" t="s">
        <v>25</v>
      </c>
      <c r="I26" s="297" t="s">
        <v>257</v>
      </c>
    </row>
    <row r="27" spans="2:16" ht="15" thickBot="1" x14ac:dyDescent="0.25">
      <c r="G27" s="301" t="s">
        <v>38</v>
      </c>
    </row>
    <row r="28" spans="2:16" ht="15" thickBot="1" x14ac:dyDescent="0.25">
      <c r="B28" s="264" t="s">
        <v>39</v>
      </c>
      <c r="D28" s="652" t="s">
        <v>25</v>
      </c>
      <c r="E28" s="653"/>
      <c r="G28" s="301" t="s">
        <v>40</v>
      </c>
    </row>
    <row r="30" spans="2:16" ht="15" thickBot="1" x14ac:dyDescent="0.25"/>
    <row r="31" spans="2:16" ht="15" thickBot="1" x14ac:dyDescent="0.25">
      <c r="C31" s="275" t="s">
        <v>41</v>
      </c>
      <c r="D31" s="630">
        <f>'1. Kostenübersicht'!K28</f>
        <v>0</v>
      </c>
      <c r="E31" s="631"/>
      <c r="F31" s="631"/>
      <c r="G31" s="632"/>
    </row>
    <row r="32" spans="2:16" ht="15" thickBot="1" x14ac:dyDescent="0.25">
      <c r="C32" s="275"/>
    </row>
    <row r="33" spans="3:7" ht="15.75" customHeight="1" thickBot="1" x14ac:dyDescent="0.25">
      <c r="C33" s="275" t="s">
        <v>42</v>
      </c>
      <c r="D33" s="630">
        <f>'1. Kostenübersicht'!J28</f>
        <v>0</v>
      </c>
      <c r="E33" s="631"/>
      <c r="F33" s="631"/>
      <c r="G33" s="632"/>
    </row>
    <row r="34" spans="3:7" ht="15" thickBot="1" x14ac:dyDescent="0.25">
      <c r="C34" s="275"/>
    </row>
    <row r="35" spans="3:7" ht="15.75" customHeight="1" thickBot="1" x14ac:dyDescent="0.25">
      <c r="C35" s="275" t="s">
        <v>43</v>
      </c>
      <c r="D35" s="630">
        <f>'1. Kostenübersicht'!K32</f>
        <v>0</v>
      </c>
      <c r="E35" s="631"/>
      <c r="F35" s="631"/>
      <c r="G35" s="632"/>
    </row>
    <row r="36" spans="3:7" ht="15" thickBot="1" x14ac:dyDescent="0.25">
      <c r="C36" s="275"/>
    </row>
    <row r="37" spans="3:7" ht="15.75" customHeight="1" thickBot="1" x14ac:dyDescent="0.25">
      <c r="C37" s="275" t="s">
        <v>44</v>
      </c>
      <c r="D37" s="654">
        <f>'1. Kostenübersicht'!K40</f>
        <v>0</v>
      </c>
      <c r="E37" s="655"/>
      <c r="F37" s="655"/>
      <c r="G37" s="656"/>
    </row>
    <row r="38" spans="3:7" x14ac:dyDescent="0.2">
      <c r="C38" s="275"/>
    </row>
  </sheetData>
  <sheetProtection algorithmName="SHA-512" hashValue="TC+VNZuk4ppi7h79L5lo9yfyryvYr053yUJ8Wc0J15Ro1gHz6tmo1LHQVxixcK1dk39W5GbDKEZJYntvN31asA==" saltValue="PUywVSU5KrKmbwsDATk2MQ==" spinCount="100000" sheet="1" selectLockedCells="1"/>
  <mergeCells count="18">
    <mergeCell ref="D35:G35"/>
    <mergeCell ref="D26:E26"/>
    <mergeCell ref="D28:E28"/>
    <mergeCell ref="D37:G37"/>
    <mergeCell ref="D33:G33"/>
    <mergeCell ref="N4:O4"/>
    <mergeCell ref="I2:I23"/>
    <mergeCell ref="D21:G21"/>
    <mergeCell ref="D31:G31"/>
    <mergeCell ref="J2:L2"/>
    <mergeCell ref="J3:N3"/>
    <mergeCell ref="C19:G19"/>
    <mergeCell ref="C6:G6"/>
    <mergeCell ref="C8:G8"/>
    <mergeCell ref="C9:G9"/>
    <mergeCell ref="D12:G12"/>
    <mergeCell ref="D14:G14"/>
    <mergeCell ref="D16:G16"/>
  </mergeCells>
  <conditionalFormatting sqref="C19:G19">
    <cfRule type="containsText" dxfId="148" priority="9" operator="containsText" text="bitte auswählen">
      <formula>NOT(ISERROR(SEARCH("bitte auswählen",C19)))</formula>
    </cfRule>
  </conditionalFormatting>
  <conditionalFormatting sqref="D26:E26">
    <cfRule type="cellIs" dxfId="147" priority="2" operator="equal">
      <formula>"nicht beantragt"</formula>
    </cfRule>
    <cfRule type="cellIs" dxfId="146" priority="4" operator="equal">
      <formula>"beantragt"</formula>
    </cfRule>
    <cfRule type="containsText" dxfId="145" priority="8" operator="containsText" text="bitte auswählen">
      <formula>NOT(ISERROR(SEARCH("bitte auswählen",D26)))</formula>
    </cfRule>
  </conditionalFormatting>
  <conditionalFormatting sqref="D28:E28">
    <cfRule type="cellIs" dxfId="144" priority="1" operator="equal">
      <formula>"nicht beantragt"</formula>
    </cfRule>
    <cfRule type="cellIs" dxfId="143" priority="6" operator="equal">
      <formula>"beantragt"</formula>
    </cfRule>
    <cfRule type="containsText" dxfId="142" priority="7" operator="containsText" text="bitte auswählen">
      <formula>NOT(ISERROR(SEARCH("bitte auswählen",D28)))</formula>
    </cfRule>
  </conditionalFormatting>
  <dataValidations count="2">
    <dataValidation type="list" allowBlank="1" showInputMessage="1" showErrorMessage="1" sqref="C19:G19" xr:uid="{6B0FA76C-9E43-4092-8270-6EF2CB61EAB4}">
      <formula1>"bitte auswählen,Internationaler Film oder Serie (Serviceproduktion),Internationaler Film oder Serie (Produktionsteil Serviceproduktion),Österreichischer Film oder Serie,Internationale Koproduktion mit österreichischer Beteiligung"</formula1>
    </dataValidation>
    <dataValidation type="list" allowBlank="1" showInputMessage="1" showErrorMessage="1" sqref="D28:E28 D26:E26" xr:uid="{5F1A3DDC-08BA-4D39-ABDF-925F274BD646}">
      <formula1>"bitte auswählen,beantragt,nicht beantragt"</formula1>
    </dataValidation>
  </dataValidations>
  <pageMargins left="0.7" right="0.7" top="0.78740157499999996" bottom="0.78740157499999996"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30652C-95BF-48C9-9B2E-F2BC85F1ADD4}">
  <dimension ref="A1:X36"/>
  <sheetViews>
    <sheetView zoomScaleNormal="100" workbookViewId="0">
      <selection activeCell="G14" sqref="G14"/>
    </sheetView>
  </sheetViews>
  <sheetFormatPr baseColWidth="10" defaultColWidth="11.42578125" defaultRowHeight="11.25" x14ac:dyDescent="0.2"/>
  <cols>
    <col min="1" max="1" width="1.85546875" style="404" customWidth="1"/>
    <col min="2" max="2" width="12.85546875" style="404" customWidth="1"/>
    <col min="3" max="3" width="26.42578125" style="404" customWidth="1"/>
    <col min="4" max="4" width="23" style="404" customWidth="1"/>
    <col min="5" max="5" width="17.85546875" style="408" customWidth="1"/>
    <col min="6" max="6" width="15" style="404" customWidth="1"/>
    <col min="7" max="7" width="10.140625" style="404" customWidth="1"/>
    <col min="8" max="8" width="12.7109375" style="404" customWidth="1"/>
    <col min="9" max="9" width="8.5703125" style="404" customWidth="1"/>
    <col min="10" max="10" width="12.7109375" style="404" customWidth="1"/>
    <col min="11" max="11" width="27.5703125" style="404" customWidth="1"/>
    <col min="12" max="12" width="9.7109375" style="404" customWidth="1"/>
    <col min="13" max="13" width="20.85546875" style="404" customWidth="1"/>
    <col min="14" max="14" width="36.28515625" style="404" customWidth="1"/>
    <col min="15" max="15" width="12.5703125" style="404" customWidth="1"/>
    <col min="16" max="16384" width="11.42578125" style="404"/>
  </cols>
  <sheetData>
    <row r="1" spans="1:24" s="410" customFormat="1" ht="33.75" customHeight="1" x14ac:dyDescent="0.2">
      <c r="A1" s="806"/>
      <c r="B1" s="436" t="s">
        <v>198</v>
      </c>
      <c r="C1" s="437"/>
      <c r="D1" s="438"/>
      <c r="E1" s="438"/>
      <c r="F1" s="439"/>
      <c r="G1" s="439"/>
      <c r="H1" s="439"/>
      <c r="I1" s="440"/>
      <c r="J1" s="439"/>
      <c r="K1" s="438"/>
      <c r="L1" s="438"/>
      <c r="M1" s="438"/>
      <c r="N1" s="438"/>
      <c r="O1" s="409"/>
    </row>
    <row r="2" spans="1:24" s="410" customFormat="1" ht="5.25" customHeight="1" thickBot="1" x14ac:dyDescent="0.25">
      <c r="A2" s="806"/>
      <c r="B2" s="423"/>
      <c r="C2" s="422"/>
      <c r="D2" s="422"/>
      <c r="E2" s="422"/>
      <c r="I2" s="412"/>
      <c r="K2" s="422"/>
      <c r="L2" s="422"/>
      <c r="M2" s="422"/>
      <c r="N2" s="423"/>
      <c r="O2" s="409"/>
    </row>
    <row r="3" spans="1:24" s="410" customFormat="1" ht="11.25" customHeight="1" thickBot="1" x14ac:dyDescent="0.25">
      <c r="A3" s="806"/>
      <c r="B3" s="409"/>
      <c r="C3" s="434" t="s">
        <v>108</v>
      </c>
      <c r="D3" s="804">
        <f>'0. Stammdaten'!C6</f>
        <v>0</v>
      </c>
      <c r="E3" s="805"/>
      <c r="I3" s="412"/>
      <c r="K3" s="422"/>
      <c r="L3" s="422"/>
      <c r="M3" s="422"/>
      <c r="N3" s="423"/>
      <c r="O3" s="435"/>
    </row>
    <row r="4" spans="1:24" s="410" customFormat="1" ht="13.15" customHeight="1" thickBot="1" x14ac:dyDescent="0.25">
      <c r="A4" s="806"/>
      <c r="B4" s="409"/>
      <c r="C4" s="434" t="s">
        <v>7</v>
      </c>
      <c r="D4" s="804">
        <f>'0. Stammdaten'!C8</f>
        <v>0</v>
      </c>
      <c r="E4" s="805"/>
      <c r="I4" s="412"/>
      <c r="L4" s="422"/>
      <c r="M4" s="422"/>
      <c r="N4" s="423"/>
      <c r="O4" s="435"/>
    </row>
    <row r="5" spans="1:24" s="410" customFormat="1" ht="15.75" customHeight="1" thickBot="1" x14ac:dyDescent="0.25">
      <c r="A5" s="806"/>
      <c r="B5" s="409"/>
      <c r="C5" s="434" t="s">
        <v>9</v>
      </c>
      <c r="D5" s="447" t="str">
        <f>'0. Stammdaten'!C9</f>
        <v>P…</v>
      </c>
      <c r="E5" s="422"/>
      <c r="L5" s="422"/>
      <c r="M5" s="422"/>
      <c r="N5" s="423"/>
      <c r="O5" s="433"/>
      <c r="P5" s="413"/>
    </row>
    <row r="6" spans="1:24" s="410" customFormat="1" ht="6" customHeight="1" x14ac:dyDescent="0.2">
      <c r="A6" s="806"/>
      <c r="B6" s="409"/>
      <c r="E6" s="421"/>
      <c r="L6" s="422"/>
      <c r="M6" s="422"/>
      <c r="N6" s="423"/>
      <c r="O6" s="409"/>
    </row>
    <row r="7" spans="1:24" s="410" customFormat="1" ht="12" customHeight="1" x14ac:dyDescent="0.2">
      <c r="A7" s="806"/>
      <c r="B7" s="424"/>
      <c r="C7" s="425" t="s">
        <v>109</v>
      </c>
      <c r="D7" s="422"/>
      <c r="E7" s="422"/>
      <c r="F7" s="422"/>
      <c r="G7" s="426"/>
      <c r="H7" s="427"/>
      <c r="I7" s="427"/>
      <c r="J7" s="416"/>
      <c r="K7" s="416"/>
      <c r="L7" s="416"/>
      <c r="M7" s="416"/>
      <c r="N7" s="428"/>
      <c r="O7" s="415"/>
      <c r="P7" s="413"/>
      <c r="Q7" s="413"/>
      <c r="R7" s="413"/>
      <c r="S7" s="413"/>
      <c r="T7" s="413"/>
      <c r="U7" s="413"/>
      <c r="V7" s="413"/>
      <c r="W7" s="413"/>
      <c r="X7" s="413"/>
    </row>
    <row r="8" spans="1:24" s="410" customFormat="1" ht="36.6" customHeight="1" x14ac:dyDescent="0.2">
      <c r="A8" s="806"/>
      <c r="B8" s="429" t="s">
        <v>56</v>
      </c>
      <c r="C8" s="807" t="s">
        <v>199</v>
      </c>
      <c r="D8" s="807"/>
      <c r="E8" s="807"/>
      <c r="F8" s="807"/>
      <c r="G8" s="807"/>
      <c r="H8" s="427"/>
      <c r="I8" s="430"/>
      <c r="J8" s="416"/>
      <c r="K8" s="416"/>
      <c r="L8" s="416"/>
      <c r="M8" s="416"/>
      <c r="N8" s="428"/>
      <c r="O8" s="415"/>
      <c r="P8" s="413"/>
      <c r="Q8" s="413"/>
      <c r="R8" s="413"/>
      <c r="S8" s="413"/>
      <c r="T8" s="413"/>
      <c r="U8" s="413"/>
      <c r="V8" s="413"/>
      <c r="W8" s="413"/>
      <c r="X8" s="413"/>
    </row>
    <row r="9" spans="1:24" s="410" customFormat="1" ht="24.6" customHeight="1" x14ac:dyDescent="0.2">
      <c r="A9" s="806"/>
      <c r="B9" s="429" t="s">
        <v>58</v>
      </c>
      <c r="C9" s="807" t="s">
        <v>200</v>
      </c>
      <c r="D9" s="807"/>
      <c r="E9" s="807"/>
      <c r="F9" s="807"/>
      <c r="G9" s="807"/>
      <c r="H9" s="431"/>
      <c r="I9" s="431"/>
      <c r="J9" s="416"/>
      <c r="K9" s="416"/>
      <c r="L9" s="416"/>
      <c r="M9" s="416"/>
      <c r="N9" s="428"/>
      <c r="O9" s="415"/>
      <c r="P9" s="413"/>
      <c r="Q9" s="413"/>
      <c r="R9" s="413"/>
      <c r="S9" s="413"/>
      <c r="T9" s="413"/>
      <c r="U9" s="413"/>
      <c r="V9" s="413"/>
      <c r="W9" s="413"/>
      <c r="X9" s="413"/>
    </row>
    <row r="10" spans="1:24" s="410" customFormat="1" ht="28.15" customHeight="1" x14ac:dyDescent="0.2">
      <c r="A10" s="806"/>
      <c r="B10" s="429" t="s">
        <v>60</v>
      </c>
      <c r="C10" s="807" t="s">
        <v>201</v>
      </c>
      <c r="D10" s="807"/>
      <c r="E10" s="807"/>
      <c r="F10" s="807"/>
      <c r="G10" s="807"/>
      <c r="H10" s="413"/>
      <c r="I10" s="413"/>
      <c r="J10" s="416"/>
      <c r="K10" s="416"/>
      <c r="L10" s="416"/>
      <c r="M10" s="416"/>
      <c r="N10" s="428"/>
      <c r="O10" s="415"/>
      <c r="P10" s="413"/>
      <c r="Q10" s="413"/>
      <c r="R10" s="413"/>
      <c r="S10" s="413"/>
      <c r="T10" s="413"/>
      <c r="U10" s="413"/>
      <c r="V10" s="413"/>
      <c r="W10" s="413"/>
      <c r="X10" s="413"/>
    </row>
    <row r="11" spans="1:24" s="410" customFormat="1" ht="15" customHeight="1" x14ac:dyDescent="0.2">
      <c r="A11" s="806"/>
      <c r="B11" s="429" t="s">
        <v>62</v>
      </c>
      <c r="C11" s="807" t="s">
        <v>202</v>
      </c>
      <c r="D11" s="807"/>
      <c r="E11" s="807"/>
      <c r="F11" s="807"/>
      <c r="G11" s="807"/>
      <c r="H11" s="431"/>
      <c r="I11" s="431"/>
      <c r="J11" s="416"/>
      <c r="K11" s="416"/>
      <c r="L11" s="416"/>
      <c r="M11" s="416"/>
      <c r="N11" s="428"/>
      <c r="O11" s="415"/>
      <c r="P11" s="413"/>
      <c r="Q11" s="413"/>
      <c r="R11" s="413"/>
      <c r="S11" s="413"/>
      <c r="T11" s="413"/>
      <c r="U11" s="413"/>
      <c r="V11" s="413"/>
      <c r="W11" s="413"/>
      <c r="X11" s="413"/>
    </row>
    <row r="12" spans="1:24" s="410" customFormat="1" ht="15.75" customHeight="1" thickBot="1" x14ac:dyDescent="0.25">
      <c r="A12" s="806"/>
      <c r="B12" s="409"/>
      <c r="E12" s="421"/>
      <c r="H12" s="413"/>
      <c r="I12" s="413"/>
      <c r="J12" s="413"/>
      <c r="K12" s="432"/>
      <c r="L12" s="413"/>
      <c r="M12" s="414"/>
      <c r="N12" s="419"/>
      <c r="O12" s="415"/>
      <c r="P12" s="413"/>
      <c r="Q12" s="413"/>
      <c r="R12" s="413"/>
      <c r="S12" s="413"/>
      <c r="T12" s="413"/>
      <c r="U12" s="413"/>
      <c r="V12" s="416"/>
      <c r="W12" s="413"/>
      <c r="X12" s="413"/>
    </row>
    <row r="13" spans="1:24" s="410" customFormat="1" ht="21" customHeight="1" x14ac:dyDescent="0.2">
      <c r="A13" s="806"/>
      <c r="B13" s="409"/>
      <c r="D13" s="109" t="s">
        <v>203</v>
      </c>
      <c r="E13" s="108" t="s">
        <v>45</v>
      </c>
      <c r="F13" s="107" t="s">
        <v>248</v>
      </c>
      <c r="G13" s="106" t="s">
        <v>204</v>
      </c>
      <c r="H13" s="413"/>
      <c r="I13" s="413"/>
      <c r="J13" s="413"/>
      <c r="K13" s="413"/>
      <c r="L13" s="413"/>
      <c r="M13" s="414"/>
      <c r="N13" s="419"/>
      <c r="O13" s="415"/>
      <c r="P13" s="413"/>
      <c r="Q13" s="413"/>
      <c r="R13" s="413"/>
      <c r="S13" s="413"/>
      <c r="T13" s="413"/>
      <c r="U13" s="413"/>
      <c r="V13" s="416"/>
      <c r="W13" s="413"/>
      <c r="X13" s="413"/>
    </row>
    <row r="14" spans="1:24" s="410" customFormat="1" ht="29.25" customHeight="1" thickBot="1" x14ac:dyDescent="0.25">
      <c r="A14" s="806"/>
      <c r="B14" s="409"/>
      <c r="D14" s="441" t="s">
        <v>205</v>
      </c>
      <c r="E14" s="442">
        <f>'1. Kostenübersicht'!O20-'2. ILV-Aufstellung'!E18</f>
        <v>0</v>
      </c>
      <c r="F14" s="442">
        <f>Tabelle1[[#Totals],[davon FISAplus]]</f>
        <v>4500</v>
      </c>
      <c r="G14" s="443">
        <f>E14-F14</f>
        <v>-4500</v>
      </c>
      <c r="H14" s="413"/>
      <c r="I14" s="413"/>
      <c r="J14" s="420"/>
      <c r="K14" s="413"/>
      <c r="L14" s="413"/>
      <c r="M14" s="413"/>
      <c r="N14" s="415"/>
      <c r="O14" s="415"/>
      <c r="P14" s="413"/>
      <c r="Q14" s="413"/>
      <c r="R14" s="413"/>
      <c r="S14" s="413"/>
      <c r="T14" s="413"/>
      <c r="U14" s="413"/>
      <c r="V14" s="416"/>
      <c r="W14" s="413"/>
      <c r="X14" s="413"/>
    </row>
    <row r="15" spans="1:24" s="410" customFormat="1" ht="15.75" customHeight="1" x14ac:dyDescent="0.2">
      <c r="A15" s="806"/>
      <c r="B15" s="409"/>
      <c r="D15" s="411" t="s">
        <v>206</v>
      </c>
      <c r="E15" s="412"/>
      <c r="F15" s="412"/>
      <c r="G15" s="412"/>
      <c r="H15" s="413"/>
      <c r="I15" s="413"/>
      <c r="J15" s="413"/>
      <c r="K15" s="414"/>
      <c r="L15" s="414"/>
      <c r="M15" s="413"/>
      <c r="N15" s="415"/>
      <c r="O15" s="415"/>
      <c r="P15" s="413"/>
      <c r="Q15" s="413"/>
      <c r="R15" s="413"/>
      <c r="S15" s="413"/>
      <c r="T15" s="413"/>
      <c r="U15" s="413"/>
      <c r="V15" s="416"/>
      <c r="W15" s="413"/>
      <c r="X15" s="413"/>
    </row>
    <row r="16" spans="1:24" ht="17.25" customHeight="1" x14ac:dyDescent="0.2">
      <c r="E16" s="404"/>
      <c r="K16" s="417"/>
      <c r="L16" s="417"/>
      <c r="V16" s="418"/>
    </row>
    <row r="17" spans="2:14" x14ac:dyDescent="0.2">
      <c r="B17" s="250" t="s">
        <v>250</v>
      </c>
      <c r="C17" s="251"/>
      <c r="D17" s="252"/>
      <c r="E17" s="253"/>
      <c r="F17" s="252"/>
      <c r="G17" s="254">
        <f>Tabelle1[[#Totals],[Zahlungsbetrag brutto]]</f>
        <v>5400</v>
      </c>
      <c r="H17" s="255"/>
      <c r="I17" s="254">
        <f>Tabelle1[[#Totals],[Zahlungsbetrag netto]]</f>
        <v>4500</v>
      </c>
      <c r="J17" s="255">
        <f>Tabelle1[[#Totals],[davon FISAplus]]</f>
        <v>4500</v>
      </c>
      <c r="K17" s="254"/>
      <c r="L17" s="256">
        <f>SUBTOTAL(103,Tabelle1[Stichprobe])</f>
        <v>0</v>
      </c>
      <c r="M17" s="257">
        <f>SUBTOTAL(109,Tabelle1[NICHT förderfähig])</f>
        <v>0</v>
      </c>
      <c r="N17" s="258"/>
    </row>
    <row r="18" spans="2:14" ht="33.6" customHeight="1" x14ac:dyDescent="0.2">
      <c r="B18" s="260" t="s">
        <v>208</v>
      </c>
      <c r="C18" s="261" t="s">
        <v>209</v>
      </c>
      <c r="D18" s="261" t="s">
        <v>210</v>
      </c>
      <c r="E18" s="261" t="s">
        <v>253</v>
      </c>
      <c r="F18" s="259" t="s">
        <v>252</v>
      </c>
      <c r="G18" s="261" t="s">
        <v>211</v>
      </c>
      <c r="H18" s="261" t="s">
        <v>212</v>
      </c>
      <c r="I18" s="261" t="s">
        <v>213</v>
      </c>
      <c r="J18" s="261" t="s">
        <v>214</v>
      </c>
      <c r="K18" s="249" t="s">
        <v>249</v>
      </c>
      <c r="L18" s="261" t="s">
        <v>215</v>
      </c>
      <c r="M18" s="261" t="s">
        <v>216</v>
      </c>
      <c r="N18" s="262" t="s">
        <v>217</v>
      </c>
    </row>
    <row r="19" spans="2:14" x14ac:dyDescent="0.2">
      <c r="B19" s="103">
        <v>1</v>
      </c>
      <c r="C19" s="103" t="s">
        <v>222</v>
      </c>
      <c r="D19" s="104" t="s">
        <v>223</v>
      </c>
      <c r="E19" s="227">
        <v>72686</v>
      </c>
      <c r="F19" s="227">
        <v>72700</v>
      </c>
      <c r="G19" s="228">
        <v>5400</v>
      </c>
      <c r="H19" s="461">
        <f>IFERROR((Tabelle1[[#This Row],[Zahlungsbetrag brutto]]-Tabelle1[[#This Row],[Zahlungsbetrag netto]])/Tabelle1[[#This Row],[Zahlungsbetrag netto]],0)</f>
        <v>0.2</v>
      </c>
      <c r="I19" s="228">
        <v>4500</v>
      </c>
      <c r="J19" s="229">
        <v>4500</v>
      </c>
      <c r="K19" s="105" t="s">
        <v>178</v>
      </c>
      <c r="L19" s="102"/>
      <c r="M19" s="101"/>
      <c r="N19" s="462"/>
    </row>
    <row r="20" spans="2:14" x14ac:dyDescent="0.2">
      <c r="B20" s="103"/>
      <c r="C20" s="103"/>
      <c r="D20" s="104"/>
      <c r="E20" s="227"/>
      <c r="F20" s="227"/>
      <c r="G20" s="228"/>
      <c r="H20" s="461">
        <f>IFERROR((Tabelle1[[#This Row],[Zahlungsbetrag brutto]]-Tabelle1[[#This Row],[Zahlungsbetrag netto]])/Tabelle1[[#This Row],[Zahlungsbetrag netto]],0)</f>
        <v>0</v>
      </c>
      <c r="I20" s="228"/>
      <c r="J20" s="229"/>
      <c r="K20" s="105"/>
      <c r="L20" s="102"/>
      <c r="M20" s="101"/>
      <c r="N20" s="462"/>
    </row>
    <row r="21" spans="2:14" x14ac:dyDescent="0.2">
      <c r="B21" s="103"/>
      <c r="C21" s="103"/>
      <c r="D21" s="104"/>
      <c r="E21" s="227"/>
      <c r="F21" s="227"/>
      <c r="G21" s="228"/>
      <c r="H21" s="461">
        <f>IFERROR((Tabelle1[[#This Row],[Zahlungsbetrag brutto]]-Tabelle1[[#This Row],[Zahlungsbetrag netto]])/Tabelle1[[#This Row],[Zahlungsbetrag netto]],0)</f>
        <v>0</v>
      </c>
      <c r="I21" s="228"/>
      <c r="J21" s="229"/>
      <c r="K21" s="105"/>
      <c r="L21" s="102"/>
      <c r="M21" s="101"/>
      <c r="N21" s="462"/>
    </row>
    <row r="22" spans="2:14" x14ac:dyDescent="0.2">
      <c r="B22" s="94" t="s">
        <v>207</v>
      </c>
      <c r="C22" s="94"/>
      <c r="D22" s="99"/>
      <c r="E22" s="94"/>
      <c r="F22" s="94"/>
      <c r="G22" s="98">
        <f>SUBTOTAL(109,Tabelle1[Zahlungsbetrag brutto])</f>
        <v>5400</v>
      </c>
      <c r="H22" s="94"/>
      <c r="I22" s="98">
        <f>SUBTOTAL(109,Tabelle1[Zahlungsbetrag netto])</f>
        <v>4500</v>
      </c>
      <c r="J22" s="97">
        <f>SUBTOTAL(109,Tabelle1[davon FISAplus])</f>
        <v>4500</v>
      </c>
      <c r="K22" s="100"/>
      <c r="L22" s="96">
        <f>SUBTOTAL(103,Tabelle1[Stichprobe])</f>
        <v>0</v>
      </c>
      <c r="M22" s="95">
        <f>SUBTOTAL(109,Tabelle1[NICHT förderfähig])</f>
        <v>0</v>
      </c>
      <c r="N22" s="94"/>
    </row>
    <row r="23" spans="2:14" x14ac:dyDescent="0.2">
      <c r="E23" s="404"/>
    </row>
    <row r="24" spans="2:14" x14ac:dyDescent="0.2">
      <c r="E24" s="404"/>
      <c r="L24" s="405"/>
    </row>
    <row r="25" spans="2:14" x14ac:dyDescent="0.2">
      <c r="E25" s="404"/>
    </row>
    <row r="26" spans="2:14" x14ac:dyDescent="0.2">
      <c r="E26" s="404"/>
    </row>
    <row r="27" spans="2:14" x14ac:dyDescent="0.2">
      <c r="B27" s="406"/>
      <c r="E27" s="404"/>
    </row>
    <row r="28" spans="2:14" x14ac:dyDescent="0.2">
      <c r="E28" s="404"/>
    </row>
    <row r="29" spans="2:14" x14ac:dyDescent="0.2">
      <c r="E29" s="404"/>
    </row>
    <row r="36" spans="5:7" x14ac:dyDescent="0.2">
      <c r="E36" s="407"/>
      <c r="F36" s="407"/>
      <c r="G36" s="407"/>
    </row>
  </sheetData>
  <sheetProtection formatCells="0" formatColumns="0" formatRows="0" insertColumns="0" insertRows="0" insertHyperlinks="0" deleteColumns="0" deleteRows="0" selectLockedCells="1" sort="0" autoFilter="0" pivotTables="0"/>
  <mergeCells count="7">
    <mergeCell ref="D3:E3"/>
    <mergeCell ref="D4:E4"/>
    <mergeCell ref="A1:A15"/>
    <mergeCell ref="C8:G8"/>
    <mergeCell ref="C9:G9"/>
    <mergeCell ref="C11:G11"/>
    <mergeCell ref="C10:G10"/>
  </mergeCells>
  <phoneticPr fontId="50" type="noConversion"/>
  <conditionalFormatting sqref="C19:N21">
    <cfRule type="expression" dxfId="48" priority="51">
      <formula>$L19="."</formula>
    </cfRule>
    <cfRule type="expression" dxfId="47" priority="52">
      <formula>$L19="ok"</formula>
    </cfRule>
  </conditionalFormatting>
  <dataValidations count="2">
    <dataValidation type="list" allowBlank="1" showInputMessage="1" showErrorMessage="1" sqref="L23:L27" xr:uid="{C8A07F50-5D8C-48AF-87F4-EC7480596A2E}">
      <formula1>"ja"</formula1>
    </dataValidation>
    <dataValidation type="list" allowBlank="1" showInputMessage="1" showErrorMessage="1" sqref="L19:L21" xr:uid="{09FD864D-5537-43D3-82C8-ACDBDFCE5A8D}">
      <formula1>".,ok"</formula1>
    </dataValidation>
  </dataValidations>
  <pageMargins left="0.7" right="0.7" top="0.78740157499999996" bottom="0.78740157499999996" header="0.3" footer="0.3"/>
  <pageSetup paperSize="9" orientation="landscape" r:id="rId1"/>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r:uid="{CD356EB1-7A61-4607-80C6-C377E1CA3DCE}">
          <x14:formula1>
            <xm:f>'4. Finanzbedarf und Cashflow'!$C$33:$C$44</xm:f>
          </x14:formula1>
          <xm:sqref>K19:K21</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40920E-296F-4E2A-A8F5-9FCF36CF9258}">
  <dimension ref="B2:P47"/>
  <sheetViews>
    <sheetView zoomScale="110" zoomScaleNormal="110" workbookViewId="0">
      <selection activeCell="B8" sqref="B8:H47"/>
    </sheetView>
  </sheetViews>
  <sheetFormatPr baseColWidth="10" defaultColWidth="11.42578125" defaultRowHeight="14.25" x14ac:dyDescent="0.2"/>
  <cols>
    <col min="1" max="1" width="5" style="264" customWidth="1"/>
    <col min="2" max="2" width="17" style="264" customWidth="1"/>
    <col min="3" max="3" width="4.7109375" style="264" customWidth="1"/>
    <col min="4" max="10" width="11.42578125" style="264" customWidth="1"/>
    <col min="11" max="11" width="38.7109375" style="264" customWidth="1"/>
    <col min="12" max="16384" width="11.42578125" style="264"/>
  </cols>
  <sheetData>
    <row r="2" spans="2:16" ht="26.25" x14ac:dyDescent="0.2">
      <c r="B2" s="317" t="s">
        <v>218</v>
      </c>
      <c r="C2" s="339"/>
      <c r="D2" s="302"/>
      <c r="E2" s="302"/>
      <c r="F2" s="302"/>
      <c r="G2" s="302"/>
      <c r="H2" s="302"/>
    </row>
    <row r="3" spans="2:16" ht="15" thickBot="1" x14ac:dyDescent="0.25">
      <c r="B3" s="302"/>
      <c r="C3" s="302"/>
      <c r="D3" s="302"/>
      <c r="E3" s="302"/>
      <c r="F3" s="302"/>
      <c r="G3" s="302"/>
      <c r="H3" s="302"/>
    </row>
    <row r="4" spans="2:16" ht="15.75" thickBot="1" x14ac:dyDescent="0.25">
      <c r="B4" s="445" t="s">
        <v>46</v>
      </c>
      <c r="C4" s="302"/>
      <c r="D4" s="657">
        <f>'0. Stammdaten'!C6</f>
        <v>0</v>
      </c>
      <c r="E4" s="658"/>
      <c r="F4" s="658"/>
      <c r="G4" s="658"/>
      <c r="H4" s="659"/>
    </row>
    <row r="5" spans="2:16" ht="15.75" thickBot="1" x14ac:dyDescent="0.25">
      <c r="B5" s="445" t="s">
        <v>7</v>
      </c>
      <c r="C5" s="302"/>
      <c r="D5" s="657">
        <f>'0. Stammdaten'!C8</f>
        <v>0</v>
      </c>
      <c r="E5" s="658"/>
      <c r="F5" s="658"/>
      <c r="G5" s="658"/>
      <c r="H5" s="659"/>
    </row>
    <row r="6" spans="2:16" ht="15.75" thickBot="1" x14ac:dyDescent="0.25">
      <c r="B6" s="445" t="s">
        <v>9</v>
      </c>
      <c r="C6" s="302"/>
      <c r="D6" s="660" t="str">
        <f>'0. Stammdaten'!C9</f>
        <v>P…</v>
      </c>
      <c r="E6" s="661"/>
      <c r="F6" s="662"/>
      <c r="G6" s="302"/>
      <c r="H6" s="302"/>
      <c r="I6" s="446"/>
      <c r="J6" s="446"/>
      <c r="K6" s="446"/>
    </row>
    <row r="7" spans="2:16" ht="15.75" thickBot="1" x14ac:dyDescent="0.25">
      <c r="B7" s="445"/>
      <c r="C7" s="302"/>
      <c r="D7" s="398"/>
      <c r="E7" s="332"/>
      <c r="F7" s="332"/>
      <c r="G7" s="302"/>
      <c r="H7" s="302"/>
      <c r="I7" s="446"/>
      <c r="J7" s="446"/>
      <c r="K7" s="446"/>
    </row>
    <row r="8" spans="2:16" ht="15" customHeight="1" x14ac:dyDescent="0.2">
      <c r="B8" s="808" t="s">
        <v>251</v>
      </c>
      <c r="C8" s="809"/>
      <c r="D8" s="809"/>
      <c r="E8" s="809"/>
      <c r="F8" s="809"/>
      <c r="G8" s="809"/>
      <c r="H8" s="810"/>
      <c r="I8" s="398"/>
      <c r="J8" s="398"/>
      <c r="K8" s="398"/>
    </row>
    <row r="9" spans="2:16" ht="15" customHeight="1" x14ac:dyDescent="0.2">
      <c r="B9" s="811"/>
      <c r="C9" s="812"/>
      <c r="D9" s="812"/>
      <c r="E9" s="812"/>
      <c r="F9" s="812"/>
      <c r="G9" s="812"/>
      <c r="H9" s="813"/>
      <c r="I9" s="398"/>
      <c r="J9" s="398"/>
      <c r="K9" s="398"/>
    </row>
    <row r="10" spans="2:16" ht="15" customHeight="1" x14ac:dyDescent="0.2">
      <c r="B10" s="811"/>
      <c r="C10" s="812"/>
      <c r="D10" s="812"/>
      <c r="E10" s="812"/>
      <c r="F10" s="812"/>
      <c r="G10" s="812"/>
      <c r="H10" s="813"/>
      <c r="I10" s="398"/>
      <c r="J10" s="398"/>
      <c r="K10" s="398"/>
    </row>
    <row r="11" spans="2:16" ht="15" customHeight="1" x14ac:dyDescent="0.2">
      <c r="B11" s="811"/>
      <c r="C11" s="812"/>
      <c r="D11" s="812"/>
      <c r="E11" s="812"/>
      <c r="F11" s="812"/>
      <c r="G11" s="812"/>
      <c r="H11" s="813"/>
      <c r="I11" s="398"/>
      <c r="J11" s="398"/>
      <c r="K11" s="398"/>
    </row>
    <row r="12" spans="2:16" ht="15" customHeight="1" x14ac:dyDescent="0.2">
      <c r="B12" s="811"/>
      <c r="C12" s="812"/>
      <c r="D12" s="812"/>
      <c r="E12" s="812"/>
      <c r="F12" s="812"/>
      <c r="G12" s="812"/>
      <c r="H12" s="813"/>
      <c r="I12" s="398"/>
      <c r="J12" s="398"/>
      <c r="K12" s="398"/>
    </row>
    <row r="13" spans="2:16" ht="15" customHeight="1" x14ac:dyDescent="0.2">
      <c r="B13" s="811"/>
      <c r="C13" s="812"/>
      <c r="D13" s="812"/>
      <c r="E13" s="812"/>
      <c r="F13" s="812"/>
      <c r="G13" s="812"/>
      <c r="H13" s="813"/>
      <c r="I13" s="398"/>
      <c r="J13" s="398"/>
      <c r="K13" s="398"/>
    </row>
    <row r="14" spans="2:16" ht="15" customHeight="1" x14ac:dyDescent="0.2">
      <c r="B14" s="811"/>
      <c r="C14" s="812"/>
      <c r="D14" s="812"/>
      <c r="E14" s="812"/>
      <c r="F14" s="812"/>
      <c r="G14" s="812"/>
      <c r="H14" s="813"/>
      <c r="I14" s="398"/>
      <c r="J14" s="398"/>
      <c r="K14" s="398"/>
      <c r="P14" s="444"/>
    </row>
    <row r="15" spans="2:16" ht="15" customHeight="1" x14ac:dyDescent="0.2">
      <c r="B15" s="811"/>
      <c r="C15" s="812"/>
      <c r="D15" s="812"/>
      <c r="E15" s="812"/>
      <c r="F15" s="812"/>
      <c r="G15" s="812"/>
      <c r="H15" s="813"/>
      <c r="I15" s="398"/>
      <c r="J15" s="398"/>
      <c r="K15" s="398"/>
    </row>
    <row r="16" spans="2:16" ht="15" customHeight="1" x14ac:dyDescent="0.2">
      <c r="B16" s="811"/>
      <c r="C16" s="812"/>
      <c r="D16" s="812"/>
      <c r="E16" s="812"/>
      <c r="F16" s="812"/>
      <c r="G16" s="812"/>
      <c r="H16" s="813"/>
      <c r="I16" s="398"/>
      <c r="J16" s="398"/>
      <c r="K16" s="398"/>
    </row>
    <row r="17" spans="2:11" ht="15" customHeight="1" x14ac:dyDescent="0.2">
      <c r="B17" s="811"/>
      <c r="C17" s="812"/>
      <c r="D17" s="812"/>
      <c r="E17" s="812"/>
      <c r="F17" s="812"/>
      <c r="G17" s="812"/>
      <c r="H17" s="813"/>
      <c r="I17" s="398"/>
      <c r="J17" s="398"/>
      <c r="K17" s="398"/>
    </row>
    <row r="18" spans="2:11" ht="15" customHeight="1" x14ac:dyDescent="0.2">
      <c r="B18" s="811"/>
      <c r="C18" s="812"/>
      <c r="D18" s="812"/>
      <c r="E18" s="812"/>
      <c r="F18" s="812"/>
      <c r="G18" s="812"/>
      <c r="H18" s="813"/>
      <c r="I18" s="398"/>
      <c r="J18" s="398"/>
      <c r="K18" s="398"/>
    </row>
    <row r="19" spans="2:11" ht="15" customHeight="1" x14ac:dyDescent="0.2">
      <c r="B19" s="811"/>
      <c r="C19" s="812"/>
      <c r="D19" s="812"/>
      <c r="E19" s="812"/>
      <c r="F19" s="812"/>
      <c r="G19" s="812"/>
      <c r="H19" s="813"/>
      <c r="I19" s="398"/>
      <c r="J19" s="398"/>
      <c r="K19" s="398"/>
    </row>
    <row r="20" spans="2:11" ht="15" customHeight="1" x14ac:dyDescent="0.2">
      <c r="B20" s="811"/>
      <c r="C20" s="812"/>
      <c r="D20" s="812"/>
      <c r="E20" s="812"/>
      <c r="F20" s="812"/>
      <c r="G20" s="812"/>
      <c r="H20" s="813"/>
      <c r="I20" s="398"/>
      <c r="J20" s="398"/>
      <c r="K20" s="398"/>
    </row>
    <row r="21" spans="2:11" ht="15" customHeight="1" x14ac:dyDescent="0.2">
      <c r="B21" s="811"/>
      <c r="C21" s="812"/>
      <c r="D21" s="812"/>
      <c r="E21" s="812"/>
      <c r="F21" s="812"/>
      <c r="G21" s="812"/>
      <c r="H21" s="813"/>
      <c r="I21" s="398"/>
      <c r="J21" s="398"/>
      <c r="K21" s="398"/>
    </row>
    <row r="22" spans="2:11" ht="15" customHeight="1" x14ac:dyDescent="0.2">
      <c r="B22" s="811"/>
      <c r="C22" s="812"/>
      <c r="D22" s="812"/>
      <c r="E22" s="812"/>
      <c r="F22" s="812"/>
      <c r="G22" s="812"/>
      <c r="H22" s="813"/>
      <c r="I22" s="398"/>
      <c r="J22" s="398"/>
      <c r="K22" s="398"/>
    </row>
    <row r="23" spans="2:11" ht="15" customHeight="1" x14ac:dyDescent="0.2">
      <c r="B23" s="811"/>
      <c r="C23" s="812"/>
      <c r="D23" s="812"/>
      <c r="E23" s="812"/>
      <c r="F23" s="812"/>
      <c r="G23" s="812"/>
      <c r="H23" s="813"/>
      <c r="I23" s="398"/>
      <c r="J23" s="398"/>
      <c r="K23" s="398"/>
    </row>
    <row r="24" spans="2:11" ht="15" customHeight="1" x14ac:dyDescent="0.2">
      <c r="B24" s="811"/>
      <c r="C24" s="812"/>
      <c r="D24" s="812"/>
      <c r="E24" s="812"/>
      <c r="F24" s="812"/>
      <c r="G24" s="812"/>
      <c r="H24" s="813"/>
      <c r="I24" s="398"/>
      <c r="J24" s="398"/>
      <c r="K24" s="398"/>
    </row>
    <row r="25" spans="2:11" ht="15" customHeight="1" x14ac:dyDescent="0.2">
      <c r="B25" s="811"/>
      <c r="C25" s="812"/>
      <c r="D25" s="812"/>
      <c r="E25" s="812"/>
      <c r="F25" s="812"/>
      <c r="G25" s="812"/>
      <c r="H25" s="813"/>
      <c r="I25" s="398"/>
      <c r="J25" s="398"/>
      <c r="K25" s="398"/>
    </row>
    <row r="26" spans="2:11" ht="15" customHeight="1" x14ac:dyDescent="0.2">
      <c r="B26" s="811"/>
      <c r="C26" s="812"/>
      <c r="D26" s="812"/>
      <c r="E26" s="812"/>
      <c r="F26" s="812"/>
      <c r="G26" s="812"/>
      <c r="H26" s="813"/>
      <c r="I26" s="398"/>
      <c r="J26" s="398"/>
      <c r="K26" s="398"/>
    </row>
    <row r="27" spans="2:11" ht="15" customHeight="1" x14ac:dyDescent="0.2">
      <c r="B27" s="811"/>
      <c r="C27" s="812"/>
      <c r="D27" s="812"/>
      <c r="E27" s="812"/>
      <c r="F27" s="812"/>
      <c r="G27" s="812"/>
      <c r="H27" s="813"/>
      <c r="I27" s="398"/>
      <c r="J27" s="398"/>
      <c r="K27" s="398"/>
    </row>
    <row r="28" spans="2:11" ht="15" customHeight="1" x14ac:dyDescent="0.2">
      <c r="B28" s="811"/>
      <c r="C28" s="812"/>
      <c r="D28" s="812"/>
      <c r="E28" s="812"/>
      <c r="F28" s="812"/>
      <c r="G28" s="812"/>
      <c r="H28" s="813"/>
      <c r="I28" s="398"/>
      <c r="J28" s="398"/>
      <c r="K28" s="398"/>
    </row>
    <row r="29" spans="2:11" ht="15" customHeight="1" x14ac:dyDescent="0.2">
      <c r="B29" s="811"/>
      <c r="C29" s="812"/>
      <c r="D29" s="812"/>
      <c r="E29" s="812"/>
      <c r="F29" s="812"/>
      <c r="G29" s="812"/>
      <c r="H29" s="813"/>
      <c r="I29" s="398"/>
      <c r="J29" s="398"/>
      <c r="K29" s="398"/>
    </row>
    <row r="30" spans="2:11" ht="15" customHeight="1" x14ac:dyDescent="0.2">
      <c r="B30" s="811"/>
      <c r="C30" s="812"/>
      <c r="D30" s="812"/>
      <c r="E30" s="812"/>
      <c r="F30" s="812"/>
      <c r="G30" s="812"/>
      <c r="H30" s="813"/>
      <c r="I30" s="398"/>
      <c r="J30" s="398"/>
      <c r="K30" s="398"/>
    </row>
    <row r="31" spans="2:11" ht="15" customHeight="1" x14ac:dyDescent="0.2">
      <c r="B31" s="811"/>
      <c r="C31" s="812"/>
      <c r="D31" s="812"/>
      <c r="E31" s="812"/>
      <c r="F31" s="812"/>
      <c r="G31" s="812"/>
      <c r="H31" s="813"/>
      <c r="I31" s="398"/>
      <c r="J31" s="398"/>
      <c r="K31" s="398"/>
    </row>
    <row r="32" spans="2:11" ht="15" customHeight="1" x14ac:dyDescent="0.2">
      <c r="B32" s="811"/>
      <c r="C32" s="812"/>
      <c r="D32" s="812"/>
      <c r="E32" s="812"/>
      <c r="F32" s="812"/>
      <c r="G32" s="812"/>
      <c r="H32" s="813"/>
      <c r="I32" s="398"/>
      <c r="J32" s="398"/>
      <c r="K32" s="398"/>
    </row>
    <row r="33" spans="2:11" ht="112.9" customHeight="1" x14ac:dyDescent="0.2">
      <c r="B33" s="811"/>
      <c r="C33" s="812"/>
      <c r="D33" s="812"/>
      <c r="E33" s="812"/>
      <c r="F33" s="812"/>
      <c r="G33" s="812"/>
      <c r="H33" s="813"/>
      <c r="I33" s="398"/>
      <c r="J33" s="398"/>
      <c r="K33" s="398"/>
    </row>
    <row r="34" spans="2:11" ht="15" customHeight="1" x14ac:dyDescent="0.2">
      <c r="B34" s="811"/>
      <c r="C34" s="812"/>
      <c r="D34" s="812"/>
      <c r="E34" s="812"/>
      <c r="F34" s="812"/>
      <c r="G34" s="812"/>
      <c r="H34" s="813"/>
    </row>
    <row r="35" spans="2:11" ht="15" customHeight="1" x14ac:dyDescent="0.2">
      <c r="B35" s="811"/>
      <c r="C35" s="812"/>
      <c r="D35" s="812"/>
      <c r="E35" s="812"/>
      <c r="F35" s="812"/>
      <c r="G35" s="812"/>
      <c r="H35" s="813"/>
    </row>
    <row r="36" spans="2:11" ht="15" customHeight="1" x14ac:dyDescent="0.2">
      <c r="B36" s="811"/>
      <c r="C36" s="812"/>
      <c r="D36" s="812"/>
      <c r="E36" s="812"/>
      <c r="F36" s="812"/>
      <c r="G36" s="812"/>
      <c r="H36" s="813"/>
    </row>
    <row r="37" spans="2:11" ht="15" customHeight="1" x14ac:dyDescent="0.2">
      <c r="B37" s="811"/>
      <c r="C37" s="812"/>
      <c r="D37" s="812"/>
      <c r="E37" s="812"/>
      <c r="F37" s="812"/>
      <c r="G37" s="812"/>
      <c r="H37" s="813"/>
    </row>
    <row r="38" spans="2:11" ht="15" customHeight="1" x14ac:dyDescent="0.2">
      <c r="B38" s="811"/>
      <c r="C38" s="812"/>
      <c r="D38" s="812"/>
      <c r="E38" s="812"/>
      <c r="F38" s="812"/>
      <c r="G38" s="812"/>
      <c r="H38" s="813"/>
    </row>
    <row r="39" spans="2:11" ht="15" customHeight="1" x14ac:dyDescent="0.2">
      <c r="B39" s="811"/>
      <c r="C39" s="812"/>
      <c r="D39" s="812"/>
      <c r="E39" s="812"/>
      <c r="F39" s="812"/>
      <c r="G39" s="812"/>
      <c r="H39" s="813"/>
    </row>
    <row r="40" spans="2:11" ht="15" customHeight="1" x14ac:dyDescent="0.2">
      <c r="B40" s="811"/>
      <c r="C40" s="812"/>
      <c r="D40" s="812"/>
      <c r="E40" s="812"/>
      <c r="F40" s="812"/>
      <c r="G40" s="812"/>
      <c r="H40" s="813"/>
    </row>
    <row r="41" spans="2:11" ht="15" customHeight="1" x14ac:dyDescent="0.2">
      <c r="B41" s="811"/>
      <c r="C41" s="812"/>
      <c r="D41" s="812"/>
      <c r="E41" s="812"/>
      <c r="F41" s="812"/>
      <c r="G41" s="812"/>
      <c r="H41" s="813"/>
    </row>
    <row r="42" spans="2:11" ht="15" customHeight="1" x14ac:dyDescent="0.2">
      <c r="B42" s="811"/>
      <c r="C42" s="812"/>
      <c r="D42" s="812"/>
      <c r="E42" s="812"/>
      <c r="F42" s="812"/>
      <c r="G42" s="812"/>
      <c r="H42" s="813"/>
    </row>
    <row r="43" spans="2:11" ht="15" customHeight="1" x14ac:dyDescent="0.2">
      <c r="B43" s="811"/>
      <c r="C43" s="812"/>
      <c r="D43" s="812"/>
      <c r="E43" s="812"/>
      <c r="F43" s="812"/>
      <c r="G43" s="812"/>
      <c r="H43" s="813"/>
    </row>
    <row r="44" spans="2:11" ht="15" customHeight="1" x14ac:dyDescent="0.2">
      <c r="B44" s="811"/>
      <c r="C44" s="812"/>
      <c r="D44" s="812"/>
      <c r="E44" s="812"/>
      <c r="F44" s="812"/>
      <c r="G44" s="812"/>
      <c r="H44" s="813"/>
    </row>
    <row r="45" spans="2:11" ht="15" customHeight="1" x14ac:dyDescent="0.2">
      <c r="B45" s="811"/>
      <c r="C45" s="812"/>
      <c r="D45" s="812"/>
      <c r="E45" s="812"/>
      <c r="F45" s="812"/>
      <c r="G45" s="812"/>
      <c r="H45" s="813"/>
    </row>
    <row r="46" spans="2:11" ht="15" customHeight="1" x14ac:dyDescent="0.2">
      <c r="B46" s="811"/>
      <c r="C46" s="812"/>
      <c r="D46" s="812"/>
      <c r="E46" s="812"/>
      <c r="F46" s="812"/>
      <c r="G46" s="812"/>
      <c r="H46" s="813"/>
    </row>
    <row r="47" spans="2:11" ht="15" customHeight="1" thickBot="1" x14ac:dyDescent="0.25">
      <c r="B47" s="814"/>
      <c r="C47" s="815"/>
      <c r="D47" s="815"/>
      <c r="E47" s="815"/>
      <c r="F47" s="815"/>
      <c r="G47" s="815"/>
      <c r="H47" s="816"/>
    </row>
  </sheetData>
  <sheetProtection algorithmName="SHA-512" hashValue="FkNOzsXIPND8UN4cZDqdKTBn8GFw3bFftytLjm4Cg+YaVPJIrZ7z0QAfWwAJcQKI3mM/xC0Ixc499awiagfDzA==" saltValue="uCmxO+DtnkG65WmMhjNfCQ==" spinCount="100000" sheet="1" selectLockedCells="1"/>
  <mergeCells count="4">
    <mergeCell ref="D4:H4"/>
    <mergeCell ref="D5:H5"/>
    <mergeCell ref="D6:F6"/>
    <mergeCell ref="B8:H47"/>
  </mergeCells>
  <pageMargins left="0.7" right="0.7" top="0.78740157499999996" bottom="0.78740157499999996"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77B734-FD00-42C5-8263-F57D51BE971E}">
  <dimension ref="A1:Y44"/>
  <sheetViews>
    <sheetView zoomScale="130" zoomScaleNormal="130" workbookViewId="0">
      <selection activeCell="N18" sqref="N18"/>
    </sheetView>
  </sheetViews>
  <sheetFormatPr baseColWidth="10" defaultColWidth="11.42578125" defaultRowHeight="8.25" x14ac:dyDescent="0.25"/>
  <cols>
    <col min="1" max="1" width="0.85546875" style="561" customWidth="1"/>
    <col min="2" max="2" width="1.85546875" style="561" customWidth="1"/>
    <col min="3" max="3" width="2" style="561" customWidth="1"/>
    <col min="4" max="4" width="7.7109375" style="561" customWidth="1"/>
    <col min="5" max="5" width="2.85546875" style="561" customWidth="1"/>
    <col min="6" max="6" width="2.42578125" style="561" customWidth="1"/>
    <col min="7" max="7" width="5.5703125" style="561" customWidth="1"/>
    <col min="8" max="8" width="6.85546875" style="561" customWidth="1"/>
    <col min="9" max="11" width="16.7109375" style="561" customWidth="1"/>
    <col min="12" max="12" width="1.28515625" style="561" customWidth="1"/>
    <col min="13" max="13" width="25.5703125" style="561" customWidth="1"/>
    <col min="14" max="14" width="14.5703125" style="561" customWidth="1"/>
    <col min="15" max="15" width="25.7109375" style="561" customWidth="1"/>
    <col min="16" max="16" width="14.7109375" style="561" customWidth="1"/>
    <col min="17" max="17" width="25.7109375" style="561" customWidth="1"/>
    <col min="18" max="18" width="15.85546875" style="561" customWidth="1"/>
    <col min="19" max="19" width="7.140625" style="561" customWidth="1"/>
    <col min="20" max="20" width="12.5703125" style="563" customWidth="1"/>
    <col min="21" max="16384" width="11.42578125" style="561"/>
  </cols>
  <sheetData>
    <row r="1" spans="1:21" ht="45.75" customHeight="1" x14ac:dyDescent="0.25">
      <c r="A1" s="820" t="s">
        <v>274</v>
      </c>
      <c r="B1" s="820"/>
      <c r="C1" s="820"/>
      <c r="D1" s="820"/>
      <c r="E1" s="820"/>
      <c r="F1" s="820"/>
      <c r="G1" s="820"/>
      <c r="H1" s="820"/>
      <c r="I1" s="820"/>
      <c r="J1" s="820"/>
      <c r="K1" s="820"/>
      <c r="L1" s="820"/>
    </row>
    <row r="2" spans="1:21" ht="17.25" customHeight="1" x14ac:dyDescent="0.25">
      <c r="A2" s="499"/>
      <c r="B2" s="499"/>
      <c r="C2" s="500" t="s">
        <v>45</v>
      </c>
      <c r="D2" s="499"/>
      <c r="E2" s="499"/>
      <c r="F2" s="499"/>
      <c r="G2" s="499"/>
      <c r="H2" s="499"/>
      <c r="I2" s="499"/>
      <c r="J2" s="499"/>
      <c r="K2" s="499"/>
      <c r="L2" s="499"/>
      <c r="M2" s="564"/>
    </row>
    <row r="3" spans="1:21" ht="7.5" customHeight="1" thickBot="1" x14ac:dyDescent="0.3">
      <c r="A3" s="499"/>
      <c r="B3" s="499"/>
      <c r="C3" s="500"/>
      <c r="D3" s="499"/>
      <c r="E3" s="499"/>
      <c r="F3" s="499"/>
      <c r="G3" s="499"/>
      <c r="H3" s="499"/>
      <c r="I3" s="499"/>
      <c r="J3" s="499"/>
      <c r="K3" s="499"/>
      <c r="L3" s="499"/>
      <c r="M3" s="564"/>
    </row>
    <row r="4" spans="1:21" ht="11.1" customHeight="1" thickBot="1" x14ac:dyDescent="0.3">
      <c r="A4" s="499"/>
      <c r="B4" s="499"/>
      <c r="C4" s="499"/>
      <c r="D4" s="501" t="s">
        <v>46</v>
      </c>
      <c r="E4" s="821">
        <f>'0. Stammdaten'!C6</f>
        <v>0</v>
      </c>
      <c r="F4" s="822"/>
      <c r="G4" s="822"/>
      <c r="H4" s="822"/>
      <c r="I4" s="823"/>
      <c r="J4" s="499"/>
      <c r="K4" s="499"/>
      <c r="L4" s="499"/>
      <c r="M4" s="564"/>
    </row>
    <row r="5" spans="1:21" ht="11.1" customHeight="1" thickBot="1" x14ac:dyDescent="0.3">
      <c r="A5" s="499"/>
      <c r="B5" s="499"/>
      <c r="C5" s="499"/>
      <c r="D5" s="501" t="s">
        <v>47</v>
      </c>
      <c r="E5" s="821">
        <f>'0. Stammdaten'!C8</f>
        <v>0</v>
      </c>
      <c r="F5" s="822"/>
      <c r="G5" s="822"/>
      <c r="H5" s="822"/>
      <c r="I5" s="823"/>
      <c r="J5" s="499"/>
      <c r="K5" s="499"/>
      <c r="L5" s="499"/>
      <c r="M5" s="564"/>
    </row>
    <row r="6" spans="1:21" ht="11.1" customHeight="1" thickBot="1" x14ac:dyDescent="0.3">
      <c r="A6" s="499"/>
      <c r="B6" s="499"/>
      <c r="C6" s="499"/>
      <c r="D6" s="501" t="s">
        <v>48</v>
      </c>
      <c r="E6" s="831" t="str">
        <f>'0. Stammdaten'!C9</f>
        <v>P…</v>
      </c>
      <c r="F6" s="832"/>
      <c r="G6" s="833"/>
      <c r="H6" s="499"/>
      <c r="I6" s="499"/>
      <c r="J6" s="502"/>
      <c r="K6" s="499"/>
      <c r="L6" s="499"/>
      <c r="M6" s="564"/>
    </row>
    <row r="7" spans="1:21" ht="11.1" customHeight="1" thickBot="1" x14ac:dyDescent="0.3">
      <c r="A7" s="499"/>
      <c r="B7" s="499"/>
      <c r="C7" s="499"/>
      <c r="D7" s="501" t="s">
        <v>24</v>
      </c>
      <c r="E7" s="821" t="str">
        <f>'0. Stammdaten'!C19</f>
        <v>bitte auswählen</v>
      </c>
      <c r="F7" s="822"/>
      <c r="G7" s="822"/>
      <c r="H7" s="822"/>
      <c r="I7" s="822"/>
      <c r="J7" s="823"/>
      <c r="K7" s="499"/>
      <c r="L7" s="499"/>
      <c r="M7" s="564"/>
      <c r="T7" s="562"/>
    </row>
    <row r="8" spans="1:21" ht="11.1" customHeight="1" thickBot="1" x14ac:dyDescent="0.3">
      <c r="A8" s="499"/>
      <c r="B8" s="499"/>
      <c r="C8" s="499"/>
      <c r="D8" s="501"/>
      <c r="E8" s="503"/>
      <c r="F8" s="503"/>
      <c r="G8" s="503"/>
      <c r="H8" s="503"/>
      <c r="I8" s="503"/>
      <c r="J8" s="499"/>
      <c r="K8" s="499"/>
      <c r="L8" s="499"/>
      <c r="M8" s="564"/>
      <c r="T8" s="562"/>
    </row>
    <row r="9" spans="1:21" ht="11.1" customHeight="1" thickBot="1" x14ac:dyDescent="0.3">
      <c r="A9" s="499"/>
      <c r="B9" s="499"/>
      <c r="C9" s="499"/>
      <c r="D9" s="499"/>
      <c r="E9" s="499"/>
      <c r="F9" s="499"/>
      <c r="G9" s="499"/>
      <c r="H9" s="499"/>
      <c r="I9" s="834" t="s">
        <v>49</v>
      </c>
      <c r="J9" s="835"/>
      <c r="K9" s="836"/>
      <c r="L9" s="503"/>
      <c r="M9" s="565"/>
      <c r="N9" s="566"/>
      <c r="O9" s="566"/>
      <c r="P9" s="566"/>
      <c r="Q9" s="566"/>
      <c r="R9" s="566"/>
      <c r="T9" s="562"/>
    </row>
    <row r="10" spans="1:21" s="570" customFormat="1" ht="29.25" customHeight="1" thickBot="1" x14ac:dyDescent="0.3">
      <c r="A10" s="504"/>
      <c r="B10" s="505"/>
      <c r="C10" s="837" t="s">
        <v>51</v>
      </c>
      <c r="D10" s="838"/>
      <c r="E10" s="838"/>
      <c r="F10" s="838"/>
      <c r="G10" s="838"/>
      <c r="H10" s="838"/>
      <c r="I10" s="506" t="s">
        <v>52</v>
      </c>
      <c r="J10" s="505" t="s">
        <v>53</v>
      </c>
      <c r="K10" s="507" t="s">
        <v>269</v>
      </c>
      <c r="L10" s="499"/>
      <c r="M10" s="567"/>
      <c r="N10" s="568"/>
      <c r="O10" s="568"/>
      <c r="P10" s="568"/>
      <c r="Q10" s="568"/>
      <c r="R10" s="569"/>
      <c r="T10" s="571"/>
    </row>
    <row r="11" spans="1:21" ht="17.100000000000001" customHeight="1" x14ac:dyDescent="0.25">
      <c r="A11" s="499"/>
      <c r="B11" s="508" t="s">
        <v>56</v>
      </c>
      <c r="C11" s="859" t="s">
        <v>57</v>
      </c>
      <c r="D11" s="860"/>
      <c r="E11" s="860"/>
      <c r="F11" s="860"/>
      <c r="G11" s="860"/>
      <c r="H11" s="860"/>
      <c r="I11" s="509">
        <f>'1. Kostenübersicht'!I8</f>
        <v>0</v>
      </c>
      <c r="J11" s="509">
        <f>'1. Kostenübersicht'!J8</f>
        <v>0</v>
      </c>
      <c r="K11" s="510">
        <f>'1. Kostenübersicht'!K8</f>
        <v>0</v>
      </c>
      <c r="L11" s="499"/>
      <c r="M11" s="564"/>
      <c r="N11" s="572"/>
      <c r="P11" s="572"/>
      <c r="R11" s="572"/>
      <c r="T11" s="562"/>
    </row>
    <row r="12" spans="1:21" ht="17.100000000000001" customHeight="1" x14ac:dyDescent="0.25">
      <c r="A12" s="499"/>
      <c r="B12" s="508" t="s">
        <v>58</v>
      </c>
      <c r="C12" s="817" t="s">
        <v>59</v>
      </c>
      <c r="D12" s="818"/>
      <c r="E12" s="818"/>
      <c r="F12" s="818"/>
      <c r="G12" s="818"/>
      <c r="H12" s="818"/>
      <c r="I12" s="509">
        <f>'1. Kostenübersicht'!I9</f>
        <v>0</v>
      </c>
      <c r="J12" s="509">
        <f>'1. Kostenübersicht'!J9</f>
        <v>0</v>
      </c>
      <c r="K12" s="510">
        <f>'1. Kostenübersicht'!K9</f>
        <v>0</v>
      </c>
      <c r="L12" s="499"/>
      <c r="M12" s="564"/>
      <c r="N12" s="573"/>
      <c r="O12" s="573"/>
      <c r="P12" s="573"/>
      <c r="Q12" s="573"/>
      <c r="R12" s="572"/>
      <c r="T12" s="562"/>
      <c r="U12" s="566"/>
    </row>
    <row r="13" spans="1:21" ht="17.100000000000001" customHeight="1" x14ac:dyDescent="0.25">
      <c r="A13" s="499"/>
      <c r="B13" s="508" t="s">
        <v>60</v>
      </c>
      <c r="C13" s="817" t="s">
        <v>61</v>
      </c>
      <c r="D13" s="818"/>
      <c r="E13" s="818"/>
      <c r="F13" s="818"/>
      <c r="G13" s="818"/>
      <c r="H13" s="818"/>
      <c r="I13" s="509">
        <f>'1. Kostenübersicht'!I10</f>
        <v>0</v>
      </c>
      <c r="J13" s="509">
        <f>'1. Kostenübersicht'!J10</f>
        <v>0</v>
      </c>
      <c r="K13" s="510">
        <f>'1. Kostenübersicht'!K10</f>
        <v>0</v>
      </c>
      <c r="L13" s="499"/>
      <c r="M13" s="564"/>
      <c r="N13" s="573"/>
      <c r="O13" s="573"/>
      <c r="P13" s="573"/>
      <c r="Q13" s="573"/>
      <c r="R13" s="572"/>
      <c r="T13" s="562"/>
    </row>
    <row r="14" spans="1:21" ht="17.100000000000001" customHeight="1" x14ac:dyDescent="0.25">
      <c r="A14" s="499"/>
      <c r="B14" s="508" t="s">
        <v>62</v>
      </c>
      <c r="C14" s="817" t="s">
        <v>63</v>
      </c>
      <c r="D14" s="818"/>
      <c r="E14" s="818"/>
      <c r="F14" s="818"/>
      <c r="G14" s="818"/>
      <c r="H14" s="818"/>
      <c r="I14" s="509">
        <f>'1. Kostenübersicht'!I11</f>
        <v>0</v>
      </c>
      <c r="J14" s="509">
        <f>'1. Kostenübersicht'!J11</f>
        <v>0</v>
      </c>
      <c r="K14" s="510">
        <f>'1. Kostenübersicht'!K11</f>
        <v>0</v>
      </c>
      <c r="L14" s="499"/>
      <c r="M14" s="564"/>
      <c r="N14" s="573"/>
      <c r="O14" s="573"/>
      <c r="P14" s="573"/>
      <c r="Q14" s="573"/>
      <c r="R14" s="572"/>
      <c r="T14" s="562"/>
    </row>
    <row r="15" spans="1:21" ht="17.100000000000001" customHeight="1" x14ac:dyDescent="0.25">
      <c r="A15" s="499"/>
      <c r="B15" s="508" t="s">
        <v>64</v>
      </c>
      <c r="C15" s="817" t="s">
        <v>65</v>
      </c>
      <c r="D15" s="818"/>
      <c r="E15" s="818"/>
      <c r="F15" s="818"/>
      <c r="G15" s="818"/>
      <c r="H15" s="818"/>
      <c r="I15" s="509">
        <f>'1. Kostenübersicht'!I12</f>
        <v>0</v>
      </c>
      <c r="J15" s="509">
        <f>'1. Kostenübersicht'!J12</f>
        <v>0</v>
      </c>
      <c r="K15" s="510">
        <f>'1. Kostenübersicht'!K12</f>
        <v>0</v>
      </c>
      <c r="L15" s="499"/>
      <c r="M15" s="564"/>
      <c r="N15" s="573"/>
      <c r="O15" s="573"/>
      <c r="P15" s="573"/>
      <c r="Q15" s="573"/>
      <c r="R15" s="572"/>
      <c r="T15" s="562"/>
    </row>
    <row r="16" spans="1:21" ht="17.100000000000001" customHeight="1" x14ac:dyDescent="0.25">
      <c r="A16" s="499"/>
      <c r="B16" s="508" t="s">
        <v>66</v>
      </c>
      <c r="C16" s="817" t="s">
        <v>67</v>
      </c>
      <c r="D16" s="818"/>
      <c r="E16" s="818"/>
      <c r="F16" s="818"/>
      <c r="G16" s="818"/>
      <c r="H16" s="818"/>
      <c r="I16" s="509">
        <f>'1. Kostenübersicht'!I13</f>
        <v>0</v>
      </c>
      <c r="J16" s="509">
        <f>'1. Kostenübersicht'!J13</f>
        <v>0</v>
      </c>
      <c r="K16" s="510">
        <f>'1. Kostenübersicht'!K13</f>
        <v>0</v>
      </c>
      <c r="L16" s="499"/>
      <c r="M16" s="564"/>
      <c r="N16" s="573"/>
      <c r="O16" s="573"/>
      <c r="P16" s="573"/>
      <c r="Q16" s="573"/>
      <c r="R16" s="572"/>
      <c r="T16" s="562"/>
    </row>
    <row r="17" spans="1:25" ht="17.100000000000001" customHeight="1" x14ac:dyDescent="0.25">
      <c r="A17" s="499"/>
      <c r="B17" s="508" t="s">
        <v>68</v>
      </c>
      <c r="C17" s="817" t="s">
        <v>69</v>
      </c>
      <c r="D17" s="818"/>
      <c r="E17" s="818"/>
      <c r="F17" s="818"/>
      <c r="G17" s="818"/>
      <c r="H17" s="818"/>
      <c r="I17" s="509">
        <f>'1. Kostenübersicht'!I14</f>
        <v>0</v>
      </c>
      <c r="J17" s="509">
        <f>'1. Kostenübersicht'!J14</f>
        <v>0</v>
      </c>
      <c r="K17" s="510">
        <f>'1. Kostenübersicht'!K14</f>
        <v>0</v>
      </c>
      <c r="L17" s="499"/>
      <c r="M17" s="564"/>
      <c r="N17" s="573"/>
      <c r="O17" s="573"/>
      <c r="P17" s="573"/>
      <c r="Q17" s="573"/>
      <c r="R17" s="572"/>
      <c r="T17" s="562"/>
    </row>
    <row r="18" spans="1:25" ht="17.100000000000001" customHeight="1" x14ac:dyDescent="0.25">
      <c r="A18" s="499"/>
      <c r="B18" s="508" t="s">
        <v>70</v>
      </c>
      <c r="C18" s="839" t="s">
        <v>71</v>
      </c>
      <c r="D18" s="840"/>
      <c r="E18" s="840"/>
      <c r="F18" s="840"/>
      <c r="G18" s="840"/>
      <c r="H18" s="840"/>
      <c r="I18" s="509">
        <f>'1. Kostenübersicht'!I15</f>
        <v>0</v>
      </c>
      <c r="J18" s="509">
        <f>'1. Kostenübersicht'!J15</f>
        <v>0</v>
      </c>
      <c r="K18" s="510">
        <f>'1. Kostenübersicht'!K15</f>
        <v>0</v>
      </c>
      <c r="L18" s="499"/>
      <c r="M18" s="564"/>
      <c r="N18" s="573"/>
      <c r="O18" s="573"/>
      <c r="P18" s="573"/>
      <c r="Q18" s="573"/>
      <c r="R18" s="572"/>
      <c r="T18" s="562"/>
    </row>
    <row r="19" spans="1:25" ht="17.100000000000001" customHeight="1" x14ac:dyDescent="0.25">
      <c r="A19" s="499"/>
      <c r="B19" s="508" t="s">
        <v>72</v>
      </c>
      <c r="C19" s="817" t="s">
        <v>73</v>
      </c>
      <c r="D19" s="818"/>
      <c r="E19" s="818"/>
      <c r="F19" s="818"/>
      <c r="G19" s="818"/>
      <c r="H19" s="818"/>
      <c r="I19" s="509">
        <f>'1. Kostenübersicht'!I16</f>
        <v>0</v>
      </c>
      <c r="J19" s="509">
        <f>'1. Kostenübersicht'!J16</f>
        <v>0</v>
      </c>
      <c r="K19" s="510">
        <f>'1. Kostenübersicht'!K16</f>
        <v>0</v>
      </c>
      <c r="L19" s="499"/>
      <c r="M19" s="564"/>
      <c r="N19" s="573"/>
      <c r="O19" s="573"/>
      <c r="P19" s="573"/>
      <c r="Q19" s="573"/>
      <c r="R19" s="572"/>
      <c r="T19" s="562"/>
    </row>
    <row r="20" spans="1:25" ht="17.100000000000001" customHeight="1" x14ac:dyDescent="0.25">
      <c r="A20" s="499"/>
      <c r="B20" s="508" t="s">
        <v>74</v>
      </c>
      <c r="C20" s="817" t="s">
        <v>75</v>
      </c>
      <c r="D20" s="818"/>
      <c r="E20" s="818"/>
      <c r="F20" s="818"/>
      <c r="G20" s="818"/>
      <c r="H20" s="818"/>
      <c r="I20" s="509">
        <f>'1. Kostenübersicht'!I17</f>
        <v>0</v>
      </c>
      <c r="J20" s="509">
        <f>'1. Kostenübersicht'!J17</f>
        <v>0</v>
      </c>
      <c r="K20" s="510">
        <f>'1. Kostenübersicht'!K17</f>
        <v>0</v>
      </c>
      <c r="L20" s="499"/>
      <c r="M20" s="564"/>
      <c r="N20" s="573"/>
      <c r="O20" s="573"/>
      <c r="P20" s="573"/>
      <c r="Q20" s="573"/>
      <c r="R20" s="572"/>
      <c r="T20" s="562"/>
    </row>
    <row r="21" spans="1:25" ht="17.100000000000001" customHeight="1" x14ac:dyDescent="0.25">
      <c r="A21" s="499"/>
      <c r="B21" s="508" t="s">
        <v>76</v>
      </c>
      <c r="C21" s="817" t="s">
        <v>268</v>
      </c>
      <c r="D21" s="818"/>
      <c r="E21" s="818"/>
      <c r="F21" s="818"/>
      <c r="G21" s="818"/>
      <c r="H21" s="818"/>
      <c r="I21" s="509">
        <f>'1. Kostenübersicht'!I18</f>
        <v>0</v>
      </c>
      <c r="J21" s="509">
        <f>'1. Kostenübersicht'!J18</f>
        <v>0</v>
      </c>
      <c r="K21" s="510">
        <f>'1. Kostenübersicht'!K18</f>
        <v>0</v>
      </c>
      <c r="L21" s="499"/>
      <c r="M21" s="564"/>
      <c r="N21" s="573"/>
      <c r="O21" s="573"/>
      <c r="P21" s="573"/>
      <c r="Q21" s="573"/>
      <c r="R21" s="572"/>
      <c r="T21" s="562"/>
    </row>
    <row r="22" spans="1:25" ht="17.100000000000001" customHeight="1" x14ac:dyDescent="0.25">
      <c r="A22" s="499"/>
      <c r="B22" s="508" t="s">
        <v>78</v>
      </c>
      <c r="C22" s="817" t="s">
        <v>79</v>
      </c>
      <c r="D22" s="818"/>
      <c r="E22" s="818"/>
      <c r="F22" s="818"/>
      <c r="G22" s="845"/>
      <c r="H22" s="845"/>
      <c r="I22" s="509">
        <f>'1. Kostenübersicht'!I19</f>
        <v>0</v>
      </c>
      <c r="J22" s="509">
        <f>'1. Kostenübersicht'!J19</f>
        <v>0</v>
      </c>
      <c r="K22" s="510">
        <f>'1. Kostenübersicht'!K19</f>
        <v>0</v>
      </c>
      <c r="L22" s="499"/>
      <c r="M22" s="564"/>
      <c r="N22" s="573"/>
      <c r="O22" s="573"/>
      <c r="P22" s="573"/>
      <c r="Q22" s="573"/>
      <c r="R22" s="572"/>
      <c r="T22" s="562"/>
    </row>
    <row r="23" spans="1:25" ht="17.100000000000001" customHeight="1" thickBot="1" x14ac:dyDescent="0.3">
      <c r="A23" s="499"/>
      <c r="B23" s="513" t="s">
        <v>80</v>
      </c>
      <c r="C23" s="826" t="s">
        <v>81</v>
      </c>
      <c r="D23" s="827"/>
      <c r="E23" s="827"/>
      <c r="F23" s="827"/>
      <c r="G23" s="827"/>
      <c r="H23" s="828"/>
      <c r="I23" s="514">
        <f>'1. Kostenübersicht'!I20</f>
        <v>0</v>
      </c>
      <c r="J23" s="515">
        <f>'1. Kostenübersicht'!J20</f>
        <v>0</v>
      </c>
      <c r="K23" s="516">
        <f>'1. Kostenübersicht'!K20</f>
        <v>0</v>
      </c>
      <c r="L23" s="517"/>
      <c r="M23" s="574"/>
      <c r="N23" s="573"/>
      <c r="O23" s="573"/>
      <c r="P23" s="573"/>
      <c r="Q23" s="575"/>
      <c r="R23" s="576"/>
      <c r="T23" s="562"/>
    </row>
    <row r="24" spans="1:25" ht="17.100000000000001" customHeight="1" thickBot="1" x14ac:dyDescent="0.3">
      <c r="A24" s="499"/>
      <c r="B24" s="518" t="s">
        <v>82</v>
      </c>
      <c r="C24" s="829" t="s">
        <v>267</v>
      </c>
      <c r="D24" s="830"/>
      <c r="E24" s="830"/>
      <c r="F24" s="830"/>
      <c r="G24" s="830"/>
      <c r="H24" s="519">
        <f>IFERROR(J24/I23,0)</f>
        <v>0</v>
      </c>
      <c r="I24" s="520">
        <f>'1. Kostenübersicht'!I21</f>
        <v>0</v>
      </c>
      <c r="J24" s="521">
        <f>'1. Kostenübersicht'!J21</f>
        <v>0</v>
      </c>
      <c r="K24" s="521">
        <f>'1. Kostenübersicht'!K21</f>
        <v>0</v>
      </c>
      <c r="L24" s="499"/>
      <c r="M24" s="564"/>
      <c r="N24" s="573"/>
      <c r="O24" s="573"/>
      <c r="P24" s="573"/>
      <c r="Q24" s="573"/>
      <c r="R24" s="572"/>
      <c r="S24" s="577"/>
      <c r="T24" s="578"/>
    </row>
    <row r="25" spans="1:25" ht="17.100000000000001" customHeight="1" thickBot="1" x14ac:dyDescent="0.3">
      <c r="A25" s="499"/>
      <c r="B25" s="522" t="s">
        <v>83</v>
      </c>
      <c r="C25" s="843" t="s">
        <v>266</v>
      </c>
      <c r="D25" s="844"/>
      <c r="E25" s="844"/>
      <c r="F25" s="844"/>
      <c r="G25" s="844"/>
      <c r="H25" s="523">
        <f>IFERROR(J25/I23,0)</f>
        <v>0</v>
      </c>
      <c r="I25" s="524">
        <f>'1. Kostenübersicht'!I22</f>
        <v>0</v>
      </c>
      <c r="J25" s="521">
        <f>'1. Kostenübersicht'!J22</f>
        <v>0</v>
      </c>
      <c r="K25" s="521">
        <f>'1. Kostenübersicht'!K22</f>
        <v>0</v>
      </c>
      <c r="L25" s="499"/>
      <c r="M25" s="564"/>
      <c r="N25" s="573"/>
      <c r="O25" s="575"/>
      <c r="P25" s="573"/>
      <c r="Q25" s="573"/>
      <c r="R25" s="572"/>
      <c r="S25" s="577"/>
      <c r="T25" s="578"/>
      <c r="W25" s="579"/>
    </row>
    <row r="26" spans="1:25" ht="17.100000000000001" customHeight="1" thickBot="1" x14ac:dyDescent="0.3">
      <c r="A26" s="499"/>
      <c r="B26" s="522" t="s">
        <v>85</v>
      </c>
      <c r="C26" s="843" t="s">
        <v>265</v>
      </c>
      <c r="D26" s="844"/>
      <c r="E26" s="844"/>
      <c r="F26" s="844"/>
      <c r="G26" s="844"/>
      <c r="H26" s="525">
        <f>IFERROR(J26/I23,0)</f>
        <v>0</v>
      </c>
      <c r="I26" s="524">
        <f>'1. Kostenübersicht'!I23</f>
        <v>0</v>
      </c>
      <c r="J26" s="521">
        <f>'1. Kostenübersicht'!J23</f>
        <v>0</v>
      </c>
      <c r="K26" s="521">
        <f>'1. Kostenübersicht'!K23</f>
        <v>0</v>
      </c>
      <c r="L26" s="499"/>
      <c r="M26" s="564"/>
      <c r="N26" s="572"/>
      <c r="P26" s="572"/>
      <c r="R26" s="572"/>
      <c r="S26" s="577"/>
      <c r="T26" s="578"/>
      <c r="W26" s="579"/>
    </row>
    <row r="27" spans="1:25" ht="17.100000000000001" customHeight="1" x14ac:dyDescent="0.25">
      <c r="A27" s="499"/>
      <c r="B27" s="508" t="s">
        <v>87</v>
      </c>
      <c r="C27" s="817" t="s">
        <v>88</v>
      </c>
      <c r="D27" s="818"/>
      <c r="E27" s="818"/>
      <c r="F27" s="818"/>
      <c r="G27" s="818"/>
      <c r="H27" s="846"/>
      <c r="I27" s="526">
        <f>'1. Kostenübersicht'!I24</f>
        <v>0</v>
      </c>
      <c r="J27" s="521">
        <f>'1. Kostenübersicht'!J24</f>
        <v>0</v>
      </c>
      <c r="K27" s="521">
        <f>'1. Kostenübersicht'!K24</f>
        <v>0</v>
      </c>
      <c r="L27" s="499"/>
      <c r="M27" s="564"/>
      <c r="N27" s="572"/>
      <c r="P27" s="572"/>
      <c r="R27" s="572"/>
      <c r="T27" s="562"/>
      <c r="W27" s="579"/>
    </row>
    <row r="28" spans="1:25" ht="17.100000000000001" customHeight="1" thickBot="1" x14ac:dyDescent="0.3">
      <c r="A28" s="499"/>
      <c r="B28" s="508" t="s">
        <v>89</v>
      </c>
      <c r="C28" s="847" t="s">
        <v>90</v>
      </c>
      <c r="D28" s="848"/>
      <c r="E28" s="848"/>
      <c r="F28" s="848"/>
      <c r="G28" s="848"/>
      <c r="H28" s="848"/>
      <c r="I28" s="526">
        <f>'1. Kostenübersicht'!I25</f>
        <v>0</v>
      </c>
      <c r="J28" s="521">
        <f>'1. Kostenübersicht'!J25</f>
        <v>0</v>
      </c>
      <c r="K28" s="521">
        <f>'1. Kostenübersicht'!K25</f>
        <v>0</v>
      </c>
      <c r="L28" s="499"/>
      <c r="M28" s="564"/>
      <c r="N28" s="572"/>
      <c r="P28" s="572"/>
      <c r="R28" s="572"/>
      <c r="T28" s="562"/>
      <c r="W28" s="579"/>
    </row>
    <row r="29" spans="1:25" ht="17.100000000000001" customHeight="1" thickBot="1" x14ac:dyDescent="0.3">
      <c r="A29" s="499"/>
      <c r="B29" s="508" t="s">
        <v>91</v>
      </c>
      <c r="C29" s="851" t="s">
        <v>92</v>
      </c>
      <c r="D29" s="851"/>
      <c r="E29" s="851"/>
      <c r="F29" s="851"/>
      <c r="G29" s="852"/>
      <c r="H29" s="527">
        <f>IFERROR(J29/J23,0)</f>
        <v>0</v>
      </c>
      <c r="I29" s="528">
        <f>'1. Kostenübersicht'!I26</f>
        <v>0</v>
      </c>
      <c r="J29" s="521">
        <f>'1. Kostenübersicht'!J26</f>
        <v>0</v>
      </c>
      <c r="K29" s="521">
        <f>'1. Kostenübersicht'!K26</f>
        <v>0</v>
      </c>
      <c r="L29" s="512"/>
      <c r="M29" s="580"/>
      <c r="N29" s="572"/>
      <c r="O29" s="572"/>
      <c r="P29" s="572"/>
      <c r="Q29" s="572"/>
      <c r="R29" s="572"/>
      <c r="T29" s="562"/>
    </row>
    <row r="30" spans="1:25" ht="17.100000000000001" customHeight="1" x14ac:dyDescent="0.25">
      <c r="A30" s="499"/>
      <c r="B30" s="529"/>
      <c r="C30" s="853" t="s">
        <v>93</v>
      </c>
      <c r="D30" s="854"/>
      <c r="E30" s="854"/>
      <c r="F30" s="854"/>
      <c r="G30" s="854"/>
      <c r="H30" s="854"/>
      <c r="I30" s="530">
        <f>'1. Kostenübersicht'!I27</f>
        <v>0</v>
      </c>
      <c r="J30" s="521">
        <f>'1. Kostenübersicht'!J27</f>
        <v>0</v>
      </c>
      <c r="K30" s="521">
        <f>'1. Kostenübersicht'!K27</f>
        <v>0</v>
      </c>
      <c r="L30" s="499"/>
      <c r="M30" s="564"/>
      <c r="T30" s="562"/>
    </row>
    <row r="31" spans="1:25" ht="17.100000000000001" customHeight="1" thickBot="1" x14ac:dyDescent="0.3">
      <c r="A31" s="499"/>
      <c r="B31" s="531" t="s">
        <v>94</v>
      </c>
      <c r="C31" s="855" t="s">
        <v>95</v>
      </c>
      <c r="D31" s="856"/>
      <c r="E31" s="856"/>
      <c r="F31" s="856"/>
      <c r="G31" s="856"/>
      <c r="H31" s="856"/>
      <c r="I31" s="532">
        <f>'1. Kostenübersicht'!I28</f>
        <v>0</v>
      </c>
      <c r="J31" s="533">
        <f>'1. Kostenübersicht'!J28</f>
        <v>0</v>
      </c>
      <c r="K31" s="534">
        <f>'1. Kostenübersicht'!K28</f>
        <v>0</v>
      </c>
      <c r="L31" s="499"/>
      <c r="M31" s="574"/>
      <c r="N31" s="581"/>
      <c r="O31" s="582"/>
      <c r="P31" s="583"/>
      <c r="Q31" s="582"/>
      <c r="R31" s="583"/>
      <c r="T31" s="562"/>
    </row>
    <row r="32" spans="1:25" s="587" customFormat="1" ht="17.100000000000001" customHeight="1" thickBot="1" x14ac:dyDescent="0.3">
      <c r="A32" s="491"/>
      <c r="B32" s="491"/>
      <c r="C32" s="491"/>
      <c r="D32" s="491"/>
      <c r="E32" s="491"/>
      <c r="F32" s="491"/>
      <c r="G32" s="491"/>
      <c r="H32" s="491"/>
      <c r="I32" s="535"/>
      <c r="J32" s="536" t="s">
        <v>96</v>
      </c>
      <c r="K32" s="537">
        <f>'1. Kostenübersicht'!K29</f>
        <v>0</v>
      </c>
      <c r="L32" s="538"/>
      <c r="M32" s="584"/>
      <c r="N32" s="585"/>
      <c r="O32" s="578"/>
      <c r="P32" s="578"/>
      <c r="Q32" s="586"/>
      <c r="R32" s="578"/>
      <c r="S32" s="562"/>
      <c r="T32" s="562"/>
      <c r="U32" s="562"/>
      <c r="V32" s="563"/>
      <c r="W32" s="563"/>
      <c r="X32" s="563"/>
      <c r="Y32" s="563"/>
    </row>
    <row r="33" spans="1:20" ht="17.100000000000001" customHeight="1" thickBot="1" x14ac:dyDescent="0.3">
      <c r="A33" s="499"/>
      <c r="B33" s="539"/>
      <c r="C33" s="857" t="s">
        <v>264</v>
      </c>
      <c r="D33" s="857"/>
      <c r="E33" s="857"/>
      <c r="F33" s="857"/>
      <c r="G33" s="857"/>
      <c r="H33" s="857"/>
      <c r="I33" s="857"/>
      <c r="J33" s="857"/>
      <c r="K33" s="540">
        <f>'1. Kostenübersicht'!K31</f>
        <v>0</v>
      </c>
      <c r="L33" s="499"/>
      <c r="M33" s="580"/>
      <c r="N33" s="588"/>
      <c r="O33" s="572"/>
      <c r="P33" s="572"/>
      <c r="Q33" s="572"/>
      <c r="R33" s="572"/>
      <c r="T33" s="562"/>
    </row>
    <row r="34" spans="1:20" ht="17.100000000000001" customHeight="1" thickBot="1" x14ac:dyDescent="0.3">
      <c r="A34" s="499"/>
      <c r="B34" s="541"/>
      <c r="C34" s="542" t="s">
        <v>99</v>
      </c>
      <c r="D34" s="542"/>
      <c r="E34" s="542"/>
      <c r="F34" s="543"/>
      <c r="G34" s="542"/>
      <c r="H34" s="542"/>
      <c r="I34" s="542"/>
      <c r="J34" s="543"/>
      <c r="K34" s="544">
        <f>'1. Kostenübersicht'!K32</f>
        <v>0</v>
      </c>
      <c r="L34" s="517"/>
      <c r="M34" s="574"/>
      <c r="N34" s="588"/>
      <c r="O34" s="582"/>
      <c r="P34" s="582"/>
      <c r="Q34" s="582"/>
      <c r="R34" s="582"/>
      <c r="T34" s="562"/>
    </row>
    <row r="35" spans="1:20" ht="17.100000000000001" customHeight="1" thickBot="1" x14ac:dyDescent="0.3">
      <c r="A35" s="499"/>
      <c r="B35" s="545"/>
      <c r="C35" s="858" t="s">
        <v>263</v>
      </c>
      <c r="D35" s="858"/>
      <c r="E35" s="858"/>
      <c r="F35" s="858"/>
      <c r="G35" s="858"/>
      <c r="H35" s="858"/>
      <c r="I35" s="858"/>
      <c r="J35" s="858"/>
      <c r="K35" s="546">
        <f>'1. Kostenübersicht'!K36</f>
        <v>0</v>
      </c>
      <c r="L35" s="547" t="s">
        <v>259</v>
      </c>
      <c r="M35" s="574"/>
      <c r="N35" s="588"/>
      <c r="O35" s="582"/>
      <c r="P35" s="582"/>
      <c r="Q35" s="582"/>
      <c r="R35" s="572"/>
      <c r="T35" s="562"/>
    </row>
    <row r="36" spans="1:20" ht="12.95" customHeight="1" thickBot="1" x14ac:dyDescent="0.3">
      <c r="A36" s="499"/>
      <c r="B36" s="511"/>
      <c r="C36" s="548"/>
      <c r="D36" s="548"/>
      <c r="E36" s="548"/>
      <c r="F36" s="548"/>
      <c r="G36" s="549"/>
      <c r="H36" s="550"/>
      <c r="I36" s="824" t="s">
        <v>102</v>
      </c>
      <c r="J36" s="825"/>
      <c r="K36" s="551">
        <f>IF(K34=0,0,ROUNDDOWN(K35,-3)/K34)</f>
        <v>0</v>
      </c>
      <c r="L36" s="517"/>
      <c r="M36" s="574"/>
      <c r="N36" s="588"/>
      <c r="O36" s="582"/>
      <c r="P36" s="582"/>
      <c r="Q36" s="582"/>
      <c r="R36" s="572"/>
      <c r="T36" s="562"/>
    </row>
    <row r="37" spans="1:20" ht="17.100000000000001" customHeight="1" thickBot="1" x14ac:dyDescent="0.3">
      <c r="A37" s="499"/>
      <c r="B37" s="545"/>
      <c r="C37" s="552" t="s">
        <v>262</v>
      </c>
      <c r="D37" s="552"/>
      <c r="E37" s="552"/>
      <c r="F37" s="552"/>
      <c r="G37" s="552"/>
      <c r="H37" s="552"/>
      <c r="I37" s="552"/>
      <c r="J37" s="553" t="str">
        <f>IF('0. Stammdaten'!$D$26=0,'0. Stammdaten'!$D$25,'0. Stammdaten'!$D$26)</f>
        <v>bitte auswählen</v>
      </c>
      <c r="K37" s="554">
        <f>IF(J37="beantragt",ROUNDDOWN(K34*0.05,-3),0)</f>
        <v>0</v>
      </c>
      <c r="L37" s="547" t="s">
        <v>259</v>
      </c>
      <c r="M37" s="564"/>
      <c r="N37" s="589"/>
      <c r="O37" s="562"/>
      <c r="P37" s="572"/>
      <c r="Q37" s="572"/>
      <c r="R37" s="573"/>
      <c r="T37" s="562"/>
    </row>
    <row r="38" spans="1:20" ht="17.100000000000001" customHeight="1" thickBot="1" x14ac:dyDescent="0.3">
      <c r="A38" s="499"/>
      <c r="B38" s="545"/>
      <c r="C38" s="552" t="s">
        <v>261</v>
      </c>
      <c r="D38" s="552"/>
      <c r="E38" s="552"/>
      <c r="F38" s="552"/>
      <c r="G38" s="552"/>
      <c r="H38" s="552"/>
      <c r="I38" s="552"/>
      <c r="J38" s="553" t="str">
        <f>IF('0. Stammdaten'!$D$28=0,'0. Stammdaten'!$D$27,'0. Stammdaten'!$D$28)</f>
        <v>bitte auswählen</v>
      </c>
      <c r="K38" s="554">
        <f>IF(J38="beantragt",25000,0)</f>
        <v>0</v>
      </c>
      <c r="L38" s="547" t="s">
        <v>259</v>
      </c>
      <c r="M38" s="564"/>
      <c r="N38" s="589"/>
      <c r="P38" s="572"/>
      <c r="Q38" s="590"/>
      <c r="R38" s="572"/>
      <c r="T38" s="562"/>
    </row>
    <row r="39" spans="1:20" ht="4.5" customHeight="1" thickBot="1" x14ac:dyDescent="0.3">
      <c r="A39" s="499"/>
      <c r="B39" s="499"/>
      <c r="C39" s="555"/>
      <c r="D39" s="499"/>
      <c r="E39" s="499"/>
      <c r="F39" s="499"/>
      <c r="G39" s="499"/>
      <c r="H39" s="499"/>
      <c r="I39" s="499"/>
      <c r="J39" s="499"/>
      <c r="K39" s="499"/>
      <c r="L39" s="499"/>
      <c r="M39" s="564"/>
      <c r="N39" s="589"/>
      <c r="T39" s="562"/>
    </row>
    <row r="40" spans="1:20" ht="17.100000000000001" customHeight="1" thickBot="1" x14ac:dyDescent="0.3">
      <c r="A40" s="499"/>
      <c r="B40" s="556"/>
      <c r="C40" s="819" t="s">
        <v>260</v>
      </c>
      <c r="D40" s="819"/>
      <c r="E40" s="819"/>
      <c r="F40" s="819"/>
      <c r="G40" s="819"/>
      <c r="H40" s="819"/>
      <c r="I40" s="819"/>
      <c r="J40" s="819"/>
      <c r="K40" s="557">
        <f>K35+K37+K38</f>
        <v>0</v>
      </c>
      <c r="L40" s="547" t="s">
        <v>259</v>
      </c>
      <c r="M40" s="564"/>
      <c r="N40" s="589"/>
      <c r="P40" s="572"/>
      <c r="Q40" s="572"/>
      <c r="R40" s="572"/>
      <c r="T40" s="562"/>
    </row>
    <row r="41" spans="1:20" ht="16.5" customHeight="1" thickBot="1" x14ac:dyDescent="0.3">
      <c r="A41" s="499"/>
      <c r="B41" s="499"/>
      <c r="C41" s="549"/>
      <c r="D41" s="549"/>
      <c r="E41" s="549"/>
      <c r="F41" s="549"/>
      <c r="G41" s="549"/>
      <c r="H41" s="549"/>
      <c r="I41" s="849" t="s">
        <v>258</v>
      </c>
      <c r="J41" s="850"/>
      <c r="K41" s="558">
        <f>IF(K37=0,K36,ROUNDDOWN(K37+K35,-3)/(K34))</f>
        <v>0</v>
      </c>
      <c r="L41" s="499"/>
      <c r="M41" s="564"/>
      <c r="P41" s="591"/>
      <c r="Q41" s="590"/>
      <c r="R41" s="572"/>
      <c r="T41" s="562"/>
    </row>
    <row r="42" spans="1:20" ht="8.25" customHeight="1" x14ac:dyDescent="0.25">
      <c r="A42" s="499"/>
      <c r="B42" s="841" t="s">
        <v>104</v>
      </c>
      <c r="C42" s="841"/>
      <c r="D42" s="841"/>
      <c r="E42" s="841"/>
      <c r="F42" s="841"/>
      <c r="G42" s="841"/>
      <c r="H42" s="841"/>
      <c r="I42" s="842"/>
      <c r="J42" s="842"/>
      <c r="K42" s="842"/>
      <c r="L42" s="499"/>
      <c r="M42" s="564"/>
      <c r="P42" s="582"/>
      <c r="Q42" s="582"/>
      <c r="R42" s="582"/>
      <c r="T42" s="562"/>
    </row>
    <row r="43" spans="1:20" ht="309.75" customHeight="1" x14ac:dyDescent="0.25">
      <c r="A43" s="560"/>
      <c r="B43" s="560"/>
      <c r="C43" s="560"/>
      <c r="D43" s="560"/>
      <c r="E43" s="560"/>
      <c r="F43" s="560"/>
      <c r="G43" s="560"/>
      <c r="H43" s="560"/>
      <c r="I43" s="560"/>
      <c r="J43" s="560"/>
      <c r="K43" s="560"/>
      <c r="L43" s="560"/>
      <c r="T43" s="562"/>
    </row>
    <row r="44" spans="1:20" x14ac:dyDescent="0.25">
      <c r="T44" s="562"/>
    </row>
  </sheetData>
  <sheetProtection algorithmName="SHA-512" hashValue="tbFyk+oaJiEl7mZLl5HbfUVIpjR/SJXfu2MVxgMaQ7OuQ0Xe52Am+hFgjV0USWTTpQU0wD9OaNFxDrPI8V5nUw==" saltValue="vwVS2pcQN41mLGXKd2c+wg==" spinCount="100000" sheet="1" objects="1" scenarios="1"/>
  <mergeCells count="35">
    <mergeCell ref="C16:H16"/>
    <mergeCell ref="C11:H11"/>
    <mergeCell ref="C12:H12"/>
    <mergeCell ref="C13:H13"/>
    <mergeCell ref="C14:H14"/>
    <mergeCell ref="C15:H15"/>
    <mergeCell ref="B42:K42"/>
    <mergeCell ref="C25:G25"/>
    <mergeCell ref="C26:G26"/>
    <mergeCell ref="C22:F22"/>
    <mergeCell ref="G22:H22"/>
    <mergeCell ref="C27:H27"/>
    <mergeCell ref="C28:H28"/>
    <mergeCell ref="I41:J41"/>
    <mergeCell ref="C29:G29"/>
    <mergeCell ref="C30:H30"/>
    <mergeCell ref="C31:H31"/>
    <mergeCell ref="C33:J33"/>
    <mergeCell ref="C35:J35"/>
    <mergeCell ref="C20:H20"/>
    <mergeCell ref="C21:H21"/>
    <mergeCell ref="C40:J40"/>
    <mergeCell ref="A1:L1"/>
    <mergeCell ref="E4:I4"/>
    <mergeCell ref="I36:J36"/>
    <mergeCell ref="C23:H23"/>
    <mergeCell ref="C24:G24"/>
    <mergeCell ref="E5:I5"/>
    <mergeCell ref="E6:G6"/>
    <mergeCell ref="I9:K9"/>
    <mergeCell ref="C10:H10"/>
    <mergeCell ref="E7:J7"/>
    <mergeCell ref="C17:H17"/>
    <mergeCell ref="C18:H18"/>
    <mergeCell ref="C19:H19"/>
  </mergeCells>
  <conditionalFormatting sqref="J24:K30">
    <cfRule type="cellIs" dxfId="15" priority="16" operator="equal">
      <formula>0</formula>
    </cfRule>
  </conditionalFormatting>
  <conditionalFormatting sqref="Q41">
    <cfRule type="cellIs" dxfId="14" priority="12" operator="equal">
      <formula>"nicht genehmigt"</formula>
    </cfRule>
    <cfRule type="cellIs" dxfId="13" priority="13" operator="equal">
      <formula>"genehmigt"</formula>
    </cfRule>
    <cfRule type="cellIs" dxfId="12" priority="14" operator="equal">
      <formula>"nicht beantragt"</formula>
    </cfRule>
    <cfRule type="cellIs" dxfId="11" priority="15" operator="equal">
      <formula>"beantragt"</formula>
    </cfRule>
  </conditionalFormatting>
  <conditionalFormatting sqref="Q38">
    <cfRule type="cellIs" dxfId="10" priority="8" operator="equal">
      <formula>"nicht genehmigt"</formula>
    </cfRule>
    <cfRule type="cellIs" dxfId="9" priority="9" operator="equal">
      <formula>"genehmigt"</formula>
    </cfRule>
    <cfRule type="cellIs" dxfId="8" priority="10" operator="equal">
      <formula>"nicht beantragt"</formula>
    </cfRule>
    <cfRule type="cellIs" dxfId="7" priority="11" operator="equal">
      <formula>"beantragt"</formula>
    </cfRule>
  </conditionalFormatting>
  <conditionalFormatting sqref="B38:K38">
    <cfRule type="expression" dxfId="6" priority="4">
      <formula>$J$38="beantragt"</formula>
    </cfRule>
    <cfRule type="expression" dxfId="5" priority="5">
      <formula>$J$38="nicht beantragt"</formula>
    </cfRule>
  </conditionalFormatting>
  <conditionalFormatting sqref="B37:K37">
    <cfRule type="expression" dxfId="4" priority="6">
      <formula>$J$37="nicht beantragt"</formula>
    </cfRule>
    <cfRule type="expression" dxfId="3" priority="7">
      <formula>$J$37="beantragt"</formula>
    </cfRule>
  </conditionalFormatting>
  <conditionalFormatting sqref="B25:K26">
    <cfRule type="expression" dxfId="2" priority="3">
      <formula>OR($E$7="Internationaler Film oder Serie (Produktionsteil Serviceproduktion)",$E$7="Internationaler Film oder Serie (Serviceproduktion)")</formula>
    </cfRule>
  </conditionalFormatting>
  <conditionalFormatting sqref="B24:K24">
    <cfRule type="expression" dxfId="1" priority="2">
      <formula>OR($E$7="Internationale Koproduktion mit österreichischer Beteiligung",$E$7="Österreichischer Film oder Serie")</formula>
    </cfRule>
  </conditionalFormatting>
  <conditionalFormatting sqref="E6:G6">
    <cfRule type="expression" dxfId="0" priority="1">
      <formula>$E$6="P…"</formula>
    </cfRule>
  </conditionalFormatting>
  <dataValidations disablePrompts="1" count="2">
    <dataValidation type="list" allowBlank="1" showInputMessage="1" showErrorMessage="1" sqref="Q38 Q41" xr:uid="{E84FF56F-9E57-4EA8-A381-E743B72FF621}">
      <formula1>"bitte auswählen,beantragt,nicht beantragt,genehmigt,nicht genehmigt"</formula1>
    </dataValidation>
    <dataValidation type="list" allowBlank="1" showInputMessage="1" showErrorMessage="1" sqref="E8" xr:uid="{47CB1E76-0681-4A98-986F-979B6F1EA49E}">
      <formula1>"bitte auswählen,Internationaler Film oder Serie (Serviceproduktion),Internationaler Film oder Serie (Produktionsteil Serviceproduktion),Österreichischer Film oder Serie,Internationale Koproduktion mit österreichischer Beteiligung"</formula1>
    </dataValidation>
  </dataValidations>
  <pageMargins left="0.70866141732283472" right="0.70866141732283472" top="0.78740157480314965" bottom="0.78740157480314965" header="0.31496062992125984" footer="0.31496062992125984"/>
  <pageSetup paperSize="9" scale="30" fitToWidth="0"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602F1-77E8-4E16-8503-AE001C2CAC0C}">
  <dimension ref="A1"/>
  <sheetViews>
    <sheetView workbookViewId="0"/>
  </sheetViews>
  <sheetFormatPr baseColWidth="10" defaultColWidth="11.42578125" defaultRowHeight="15" x14ac:dyDescent="0.25"/>
  <sheetData/>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F420A7-D98D-406A-825B-51423F5DE438}">
  <sheetPr>
    <pageSetUpPr fitToPage="1"/>
  </sheetPr>
  <dimension ref="B1:Y48"/>
  <sheetViews>
    <sheetView zoomScale="70" zoomScaleNormal="70" workbookViewId="0">
      <selection activeCell="J11" sqref="J11"/>
    </sheetView>
  </sheetViews>
  <sheetFormatPr baseColWidth="10" defaultColWidth="11.42578125" defaultRowHeight="14.25" x14ac:dyDescent="0.25"/>
  <cols>
    <col min="1" max="1" width="3.42578125" style="302" customWidth="1"/>
    <col min="2" max="2" width="3.7109375" style="302" customWidth="1"/>
    <col min="3" max="7" width="11.42578125" style="302"/>
    <col min="8" max="8" width="12.140625" style="302" customWidth="1"/>
    <col min="9" max="9" width="25.5703125" style="302" customWidth="1"/>
    <col min="10" max="11" width="25.7109375" style="302" customWidth="1"/>
    <col min="12" max="12" width="3" style="302" customWidth="1"/>
    <col min="13" max="13" width="25.5703125" style="302" customWidth="1"/>
    <col min="14" max="14" width="14.5703125" style="302" customWidth="1"/>
    <col min="15" max="15" width="25.7109375" style="302" customWidth="1"/>
    <col min="16" max="16" width="14.7109375" style="302" customWidth="1"/>
    <col min="17" max="17" width="25.7109375" style="302" customWidth="1"/>
    <col min="18" max="18" width="15.85546875" style="302" customWidth="1"/>
    <col min="19" max="19" width="7.140625" style="302" customWidth="1"/>
    <col min="20" max="20" width="21.140625" style="303" customWidth="1"/>
    <col min="21" max="16384" width="11.42578125" style="302"/>
  </cols>
  <sheetData>
    <row r="1" spans="2:21" ht="26.25" x14ac:dyDescent="0.25">
      <c r="C1" s="317" t="s">
        <v>45</v>
      </c>
    </row>
    <row r="2" spans="2:21" ht="34.15" customHeight="1" thickBot="1" x14ac:dyDescent="0.3"/>
    <row r="3" spans="2:21" ht="27.75" customHeight="1" thickBot="1" x14ac:dyDescent="0.3">
      <c r="D3" s="315" t="s">
        <v>46</v>
      </c>
      <c r="E3" s="657">
        <f>'0. Stammdaten'!C6</f>
        <v>0</v>
      </c>
      <c r="F3" s="658"/>
      <c r="G3" s="658"/>
      <c r="H3" s="658"/>
      <c r="I3" s="659"/>
    </row>
    <row r="4" spans="2:21" ht="28.15" customHeight="1" thickBot="1" x14ac:dyDescent="0.3">
      <c r="D4" s="315" t="s">
        <v>47</v>
      </c>
      <c r="E4" s="657">
        <f>'0. Stammdaten'!C8</f>
        <v>0</v>
      </c>
      <c r="F4" s="658"/>
      <c r="G4" s="658"/>
      <c r="H4" s="658"/>
      <c r="I4" s="659"/>
      <c r="J4" s="316"/>
    </row>
    <row r="5" spans="2:21" ht="24.75" customHeight="1" thickBot="1" x14ac:dyDescent="0.3">
      <c r="D5" s="315" t="s">
        <v>48</v>
      </c>
      <c r="E5" s="660" t="str">
        <f>'0. Stammdaten'!C9</f>
        <v>P…</v>
      </c>
      <c r="F5" s="661"/>
      <c r="G5" s="662"/>
    </row>
    <row r="6" spans="2:21" ht="28.9" customHeight="1" thickBot="1" x14ac:dyDescent="0.3">
      <c r="I6" s="696" t="s">
        <v>49</v>
      </c>
      <c r="J6" s="697"/>
      <c r="K6" s="697"/>
      <c r="L6" s="146"/>
      <c r="M6" s="686" t="s">
        <v>50</v>
      </c>
      <c r="N6" s="687"/>
      <c r="O6" s="688"/>
      <c r="P6" s="688"/>
      <c r="Q6" s="688"/>
      <c r="R6" s="689"/>
    </row>
    <row r="7" spans="2:21" s="312" customFormat="1" ht="29.45" customHeight="1" thickBot="1" x14ac:dyDescent="0.3">
      <c r="B7" s="133"/>
      <c r="C7" s="690" t="s">
        <v>51</v>
      </c>
      <c r="D7" s="691"/>
      <c r="E7" s="691"/>
      <c r="F7" s="691"/>
      <c r="G7" s="691"/>
      <c r="H7" s="692"/>
      <c r="I7" s="136" t="s">
        <v>52</v>
      </c>
      <c r="J7" s="133" t="s">
        <v>53</v>
      </c>
      <c r="K7" s="212" t="s">
        <v>54</v>
      </c>
      <c r="L7" s="147"/>
      <c r="M7" s="145" t="s">
        <v>52</v>
      </c>
      <c r="N7" s="132" t="s">
        <v>55</v>
      </c>
      <c r="O7" s="138" t="s">
        <v>53</v>
      </c>
      <c r="P7" s="230" t="s">
        <v>55</v>
      </c>
      <c r="Q7" s="138" t="s">
        <v>54</v>
      </c>
      <c r="R7" s="144" t="s">
        <v>55</v>
      </c>
      <c r="T7" s="313"/>
    </row>
    <row r="8" spans="2:21" ht="30" customHeight="1" x14ac:dyDescent="0.25">
      <c r="B8" s="213" t="s">
        <v>56</v>
      </c>
      <c r="C8" s="698" t="s">
        <v>57</v>
      </c>
      <c r="D8" s="699"/>
      <c r="E8" s="699"/>
      <c r="F8" s="699"/>
      <c r="G8" s="699"/>
      <c r="H8" s="668"/>
      <c r="I8" s="134"/>
      <c r="J8" s="135"/>
      <c r="K8" s="214"/>
      <c r="L8" s="148"/>
      <c r="M8" s="129"/>
      <c r="N8" s="4">
        <f t="shared" ref="N8:N18" si="0">M8-I8</f>
        <v>0</v>
      </c>
      <c r="O8" s="143"/>
      <c r="P8" s="6">
        <f>O8-J8</f>
        <v>0</v>
      </c>
      <c r="Q8" s="61"/>
      <c r="R8" s="6">
        <f>Q8-K8</f>
        <v>0</v>
      </c>
    </row>
    <row r="9" spans="2:21" ht="30" customHeight="1" x14ac:dyDescent="0.25">
      <c r="B9" s="213" t="s">
        <v>58</v>
      </c>
      <c r="C9" s="666" t="s">
        <v>59</v>
      </c>
      <c r="D9" s="667"/>
      <c r="E9" s="667"/>
      <c r="F9" s="667"/>
      <c r="G9" s="667"/>
      <c r="H9" s="678"/>
      <c r="I9" s="60"/>
      <c r="J9" s="110"/>
      <c r="K9" s="214"/>
      <c r="L9" s="148"/>
      <c r="M9" s="129"/>
      <c r="N9" s="4">
        <f t="shared" si="0"/>
        <v>0</v>
      </c>
      <c r="O9" s="143"/>
      <c r="P9" s="6">
        <f t="shared" ref="P9:P19" si="1">O9-J9</f>
        <v>0</v>
      </c>
      <c r="Q9" s="61"/>
      <c r="R9" s="6">
        <f t="shared" ref="R9:R19" si="2">Q9-K9</f>
        <v>0</v>
      </c>
      <c r="U9" s="307"/>
    </row>
    <row r="10" spans="2:21" ht="30" customHeight="1" x14ac:dyDescent="0.25">
      <c r="B10" s="213" t="s">
        <v>60</v>
      </c>
      <c r="C10" s="666" t="s">
        <v>61</v>
      </c>
      <c r="D10" s="667"/>
      <c r="E10" s="667"/>
      <c r="F10" s="667"/>
      <c r="G10" s="667"/>
      <c r="H10" s="678"/>
      <c r="I10" s="60"/>
      <c r="J10" s="110"/>
      <c r="K10" s="214"/>
      <c r="L10" s="148"/>
      <c r="M10" s="129"/>
      <c r="N10" s="4">
        <f t="shared" si="0"/>
        <v>0</v>
      </c>
      <c r="O10" s="143"/>
      <c r="P10" s="6">
        <f t="shared" si="1"/>
        <v>0</v>
      </c>
      <c r="Q10" s="61"/>
      <c r="R10" s="6">
        <f t="shared" si="2"/>
        <v>0</v>
      </c>
    </row>
    <row r="11" spans="2:21" ht="30" customHeight="1" x14ac:dyDescent="0.25">
      <c r="B11" s="213" t="s">
        <v>62</v>
      </c>
      <c r="C11" s="666" t="s">
        <v>63</v>
      </c>
      <c r="D11" s="667"/>
      <c r="E11" s="667"/>
      <c r="F11" s="667"/>
      <c r="G11" s="667"/>
      <c r="H11" s="678"/>
      <c r="I11" s="60"/>
      <c r="J11" s="110"/>
      <c r="K11" s="214"/>
      <c r="L11" s="148"/>
      <c r="M11" s="129"/>
      <c r="N11" s="4">
        <f t="shared" si="0"/>
        <v>0</v>
      </c>
      <c r="O11" s="143"/>
      <c r="P11" s="6">
        <f t="shared" si="1"/>
        <v>0</v>
      </c>
      <c r="Q11" s="61"/>
      <c r="R11" s="6">
        <f t="shared" si="2"/>
        <v>0</v>
      </c>
    </row>
    <row r="12" spans="2:21" ht="30" customHeight="1" x14ac:dyDescent="0.25">
      <c r="B12" s="213" t="s">
        <v>64</v>
      </c>
      <c r="C12" s="666" t="s">
        <v>65</v>
      </c>
      <c r="D12" s="667"/>
      <c r="E12" s="667"/>
      <c r="F12" s="667"/>
      <c r="G12" s="667"/>
      <c r="H12" s="678"/>
      <c r="I12" s="60"/>
      <c r="J12" s="110"/>
      <c r="K12" s="214"/>
      <c r="L12" s="148"/>
      <c r="M12" s="129"/>
      <c r="N12" s="4">
        <f t="shared" si="0"/>
        <v>0</v>
      </c>
      <c r="O12" s="143"/>
      <c r="P12" s="6">
        <f t="shared" si="1"/>
        <v>0</v>
      </c>
      <c r="Q12" s="61"/>
      <c r="R12" s="6">
        <f t="shared" si="2"/>
        <v>0</v>
      </c>
    </row>
    <row r="13" spans="2:21" ht="30" customHeight="1" x14ac:dyDescent="0.25">
      <c r="B13" s="213" t="s">
        <v>66</v>
      </c>
      <c r="C13" s="666" t="s">
        <v>67</v>
      </c>
      <c r="D13" s="667"/>
      <c r="E13" s="667"/>
      <c r="F13" s="667"/>
      <c r="G13" s="667"/>
      <c r="H13" s="678"/>
      <c r="I13" s="60"/>
      <c r="J13" s="110"/>
      <c r="K13" s="214"/>
      <c r="L13" s="148"/>
      <c r="M13" s="129"/>
      <c r="N13" s="4">
        <f t="shared" si="0"/>
        <v>0</v>
      </c>
      <c r="O13" s="143"/>
      <c r="P13" s="6">
        <f t="shared" si="1"/>
        <v>0</v>
      </c>
      <c r="Q13" s="61"/>
      <c r="R13" s="6">
        <f t="shared" si="2"/>
        <v>0</v>
      </c>
    </row>
    <row r="14" spans="2:21" ht="30" customHeight="1" x14ac:dyDescent="0.25">
      <c r="B14" s="213" t="s">
        <v>68</v>
      </c>
      <c r="C14" s="666" t="s">
        <v>69</v>
      </c>
      <c r="D14" s="667"/>
      <c r="E14" s="667"/>
      <c r="F14" s="667"/>
      <c r="G14" s="667"/>
      <c r="H14" s="678"/>
      <c r="I14" s="60"/>
      <c r="J14" s="110"/>
      <c r="K14" s="214"/>
      <c r="L14" s="148"/>
      <c r="M14" s="129"/>
      <c r="N14" s="4">
        <f t="shared" si="0"/>
        <v>0</v>
      </c>
      <c r="O14" s="143"/>
      <c r="P14" s="6">
        <f t="shared" si="1"/>
        <v>0</v>
      </c>
      <c r="Q14" s="61"/>
      <c r="R14" s="6">
        <f t="shared" si="2"/>
        <v>0</v>
      </c>
    </row>
    <row r="15" spans="2:21" ht="30" customHeight="1" x14ac:dyDescent="0.25">
      <c r="B15" s="213" t="s">
        <v>70</v>
      </c>
      <c r="C15" s="666" t="s">
        <v>71</v>
      </c>
      <c r="D15" s="667"/>
      <c r="E15" s="667"/>
      <c r="F15" s="667"/>
      <c r="G15" s="667"/>
      <c r="H15" s="678"/>
      <c r="I15" s="60"/>
      <c r="J15" s="110"/>
      <c r="K15" s="214"/>
      <c r="L15" s="148"/>
      <c r="M15" s="129"/>
      <c r="N15" s="4">
        <f t="shared" si="0"/>
        <v>0</v>
      </c>
      <c r="O15" s="143"/>
      <c r="P15" s="6">
        <f t="shared" si="1"/>
        <v>0</v>
      </c>
      <c r="Q15" s="61"/>
      <c r="R15" s="6">
        <f t="shared" si="2"/>
        <v>0</v>
      </c>
    </row>
    <row r="16" spans="2:21" ht="30" customHeight="1" x14ac:dyDescent="0.25">
      <c r="B16" s="213" t="s">
        <v>72</v>
      </c>
      <c r="C16" s="666" t="s">
        <v>73</v>
      </c>
      <c r="D16" s="667"/>
      <c r="E16" s="667"/>
      <c r="F16" s="667"/>
      <c r="G16" s="667"/>
      <c r="H16" s="678"/>
      <c r="I16" s="60"/>
      <c r="J16" s="110"/>
      <c r="K16" s="214"/>
      <c r="L16" s="148"/>
      <c r="M16" s="129"/>
      <c r="N16" s="4">
        <f t="shared" si="0"/>
        <v>0</v>
      </c>
      <c r="O16" s="143"/>
      <c r="P16" s="6">
        <f t="shared" si="1"/>
        <v>0</v>
      </c>
      <c r="Q16" s="61"/>
      <c r="R16" s="6">
        <f t="shared" si="2"/>
        <v>0</v>
      </c>
    </row>
    <row r="17" spans="2:25" ht="30" customHeight="1" x14ac:dyDescent="0.25">
      <c r="B17" s="213" t="s">
        <v>74</v>
      </c>
      <c r="C17" s="666" t="s">
        <v>75</v>
      </c>
      <c r="D17" s="667"/>
      <c r="E17" s="667"/>
      <c r="F17" s="667"/>
      <c r="G17" s="667"/>
      <c r="H17" s="678"/>
      <c r="I17" s="60"/>
      <c r="J17" s="110"/>
      <c r="K17" s="214"/>
      <c r="L17" s="148"/>
      <c r="M17" s="129"/>
      <c r="N17" s="4">
        <f t="shared" si="0"/>
        <v>0</v>
      </c>
      <c r="O17" s="143"/>
      <c r="P17" s="6">
        <f t="shared" si="1"/>
        <v>0</v>
      </c>
      <c r="Q17" s="61"/>
      <c r="R17" s="6">
        <f t="shared" si="2"/>
        <v>0</v>
      </c>
    </row>
    <row r="18" spans="2:25" ht="30" customHeight="1" x14ac:dyDescent="0.25">
      <c r="B18" s="213" t="s">
        <v>76</v>
      </c>
      <c r="C18" s="666" t="s">
        <v>77</v>
      </c>
      <c r="D18" s="667"/>
      <c r="E18" s="667"/>
      <c r="F18" s="667"/>
      <c r="G18" s="667"/>
      <c r="H18" s="678"/>
      <c r="I18" s="60"/>
      <c r="J18" s="110"/>
      <c r="K18" s="214"/>
      <c r="L18" s="148"/>
      <c r="M18" s="129"/>
      <c r="N18" s="4">
        <f t="shared" si="0"/>
        <v>0</v>
      </c>
      <c r="O18" s="143"/>
      <c r="P18" s="6">
        <f t="shared" si="1"/>
        <v>0</v>
      </c>
      <c r="Q18" s="61"/>
      <c r="R18" s="6">
        <f>Q18-K18</f>
        <v>0</v>
      </c>
    </row>
    <row r="19" spans="2:25" ht="30" customHeight="1" x14ac:dyDescent="0.25">
      <c r="B19" s="213" t="s">
        <v>78</v>
      </c>
      <c r="C19" s="666" t="s">
        <v>79</v>
      </c>
      <c r="D19" s="667"/>
      <c r="E19" s="667"/>
      <c r="F19" s="667"/>
      <c r="G19" s="684" t="str">
        <f>IF(OR(I19&gt;0,J19&gt;0,K19&gt;0,M19&gt;0,O19&gt;0,Q19&gt;0),"Bitte Minus vorsetzen.","")</f>
        <v/>
      </c>
      <c r="H19" s="685"/>
      <c r="I19" s="60"/>
      <c r="J19" s="60"/>
      <c r="K19" s="110"/>
      <c r="L19" s="148"/>
      <c r="M19" s="60"/>
      <c r="N19" s="4">
        <f t="shared" ref="N19" si="3">M19-I19</f>
        <v>0</v>
      </c>
      <c r="O19" s="60"/>
      <c r="P19" s="6">
        <f t="shared" si="1"/>
        <v>0</v>
      </c>
      <c r="Q19" s="60"/>
      <c r="R19" s="6">
        <f t="shared" si="2"/>
        <v>0</v>
      </c>
    </row>
    <row r="20" spans="2:25" ht="30" customHeight="1" thickBot="1" x14ac:dyDescent="0.3">
      <c r="B20" s="215" t="s">
        <v>80</v>
      </c>
      <c r="C20" s="679" t="s">
        <v>81</v>
      </c>
      <c r="D20" s="680"/>
      <c r="E20" s="680"/>
      <c r="F20" s="680"/>
      <c r="G20" s="680"/>
      <c r="H20" s="681"/>
      <c r="I20" s="7">
        <f>SUM(I8:I19)</f>
        <v>0</v>
      </c>
      <c r="J20" s="8">
        <f>SUM(J8:J19)</f>
        <v>0</v>
      </c>
      <c r="K20" s="216">
        <f>SUM(K8:K19)</f>
        <v>0</v>
      </c>
      <c r="L20" s="8"/>
      <c r="M20" s="130">
        <f>SUM(M8:M19)</f>
        <v>0</v>
      </c>
      <c r="N20" s="232">
        <f>M20-I20</f>
        <v>0</v>
      </c>
      <c r="O20" s="58">
        <f>SUM(O8:O19)</f>
        <v>0</v>
      </c>
      <c r="P20" s="233">
        <f>O20-J20</f>
        <v>0</v>
      </c>
      <c r="Q20" s="58">
        <f>SUM(Q8:Q19)</f>
        <v>0</v>
      </c>
      <c r="R20" s="233">
        <f>Q20-K20</f>
        <v>0</v>
      </c>
    </row>
    <row r="21" spans="2:25" ht="30" customHeight="1" thickBot="1" x14ac:dyDescent="0.3">
      <c r="B21" s="217" t="s">
        <v>82</v>
      </c>
      <c r="C21" s="676" t="s">
        <v>221</v>
      </c>
      <c r="D21" s="677"/>
      <c r="E21" s="677"/>
      <c r="F21" s="677"/>
      <c r="G21" s="677"/>
      <c r="H21" s="152">
        <f>IFERROR(J21/I20,0)</f>
        <v>0</v>
      </c>
      <c r="I21" s="75"/>
      <c r="J21" s="111"/>
      <c r="K21" s="218"/>
      <c r="L21" s="148"/>
      <c r="M21" s="128"/>
      <c r="N21" s="4">
        <f>M21-I21</f>
        <v>0</v>
      </c>
      <c r="O21" s="77"/>
      <c r="P21" s="6">
        <f>O21-J21</f>
        <v>0</v>
      </c>
      <c r="Q21" s="77"/>
      <c r="R21" s="6">
        <f>Q21-K21</f>
        <v>0</v>
      </c>
      <c r="S21" s="459" t="str">
        <f>IF(OR(O21&gt;J21,O21&gt;M20*H21),"Die förderbare Service Production Fee ist bei der Abrechnung mit dem eingereichten Prozentsatz neu zu berechnen und ist auf den eingereichte Betrag beschränkt.","")</f>
        <v/>
      </c>
      <c r="T21" s="309"/>
    </row>
    <row r="22" spans="2:25" ht="33.6" customHeight="1" thickBot="1" x14ac:dyDescent="0.3">
      <c r="B22" s="219" t="s">
        <v>83</v>
      </c>
      <c r="C22" s="672" t="s">
        <v>84</v>
      </c>
      <c r="D22" s="673"/>
      <c r="E22" s="673"/>
      <c r="F22" s="673"/>
      <c r="G22" s="673"/>
      <c r="H22" s="153">
        <f>IFERROR(J22/I20,0)</f>
        <v>0</v>
      </c>
      <c r="I22" s="76"/>
      <c r="J22" s="112"/>
      <c r="K22" s="220"/>
      <c r="L22" s="148"/>
      <c r="M22" s="131"/>
      <c r="N22" s="4">
        <f>M22-I22</f>
        <v>0</v>
      </c>
      <c r="O22" s="78"/>
      <c r="P22" s="6">
        <f>O22-J22</f>
        <v>0</v>
      </c>
      <c r="Q22" s="78"/>
      <c r="R22" s="6">
        <f>Q22-K22</f>
        <v>0</v>
      </c>
      <c r="S22" s="459" t="str">
        <f>IF(OR(O22&gt;J22,O22&gt;M20*H22),"Der förderbare Produzent*innenertrag ist bei der Abrechnung mit dem eingereichten Prozentsatz neu zu berechnen und ist auf die eingereichte Summe beschränkt.","")</f>
        <v/>
      </c>
      <c r="T22" s="309"/>
      <c r="W22" s="314"/>
    </row>
    <row r="23" spans="2:25" ht="30" customHeight="1" thickBot="1" x14ac:dyDescent="0.3">
      <c r="B23" s="219" t="s">
        <v>85</v>
      </c>
      <c r="C23" s="674" t="s">
        <v>86</v>
      </c>
      <c r="D23" s="675"/>
      <c r="E23" s="675"/>
      <c r="F23" s="675"/>
      <c r="G23" s="675"/>
      <c r="H23" s="154">
        <f>IFERROR(J23/I20,0)</f>
        <v>0</v>
      </c>
      <c r="I23" s="76"/>
      <c r="J23" s="112"/>
      <c r="K23" s="220"/>
      <c r="L23" s="148"/>
      <c r="M23" s="131"/>
      <c r="N23" s="4">
        <f>M23-I23</f>
        <v>0</v>
      </c>
      <c r="O23" s="78"/>
      <c r="P23" s="6">
        <f>O23-J23</f>
        <v>0</v>
      </c>
      <c r="Q23" s="78"/>
      <c r="R23" s="6">
        <f>Q23-K23</f>
        <v>0</v>
      </c>
      <c r="S23" s="459" t="str">
        <f>IF(OR(O23&gt;J23,O23&gt;M20*H23),"Die förderbaren Fertigungsgemeinkosten sind bei der Abrechnung mit dem eingereichten Prozentsatz neu zu berechnen und sind auf die eingereichte Summe beschränkt.","")</f>
        <v/>
      </c>
      <c r="T23" s="309"/>
      <c r="W23" s="314"/>
    </row>
    <row r="24" spans="2:25" ht="30" customHeight="1" x14ac:dyDescent="0.25">
      <c r="B24" s="213" t="s">
        <v>87</v>
      </c>
      <c r="C24" s="666" t="s">
        <v>88</v>
      </c>
      <c r="D24" s="667"/>
      <c r="E24" s="667"/>
      <c r="F24" s="667"/>
      <c r="G24" s="667"/>
      <c r="H24" s="668"/>
      <c r="I24" s="60"/>
      <c r="J24" s="62"/>
      <c r="K24" s="221"/>
      <c r="L24" s="148"/>
      <c r="M24" s="129"/>
      <c r="N24" s="4">
        <f>M24-I24</f>
        <v>0</v>
      </c>
      <c r="O24" s="143"/>
      <c r="P24" s="6">
        <f>O24-J24</f>
        <v>0</v>
      </c>
      <c r="Q24" s="61"/>
      <c r="R24" s="6">
        <f>Q24-K24</f>
        <v>0</v>
      </c>
      <c r="W24" s="314"/>
    </row>
    <row r="25" spans="2:25" ht="30" customHeight="1" thickBot="1" x14ac:dyDescent="0.3">
      <c r="B25" s="213" t="s">
        <v>89</v>
      </c>
      <c r="C25" s="669" t="s">
        <v>90</v>
      </c>
      <c r="D25" s="670"/>
      <c r="E25" s="670"/>
      <c r="F25" s="670"/>
      <c r="G25" s="670"/>
      <c r="H25" s="671"/>
      <c r="I25" s="60"/>
      <c r="J25" s="62"/>
      <c r="K25" s="221"/>
      <c r="L25" s="148"/>
      <c r="M25" s="129"/>
      <c r="N25" s="4">
        <f t="shared" ref="N25" si="4">M25-I25</f>
        <v>0</v>
      </c>
      <c r="O25" s="143"/>
      <c r="P25" s="6">
        <f t="shared" ref="P25" si="5">O25-J25</f>
        <v>0</v>
      </c>
      <c r="Q25" s="61"/>
      <c r="R25" s="6">
        <f t="shared" ref="R25:R26" si="6">Q25-K25</f>
        <v>0</v>
      </c>
      <c r="W25" s="314"/>
    </row>
    <row r="26" spans="2:25" ht="34.15" customHeight="1" thickBot="1" x14ac:dyDescent="0.3">
      <c r="B26" s="213" t="s">
        <v>91</v>
      </c>
      <c r="C26" s="682" t="s">
        <v>92</v>
      </c>
      <c r="D26" s="682"/>
      <c r="E26" s="682"/>
      <c r="F26" s="682"/>
      <c r="G26" s="683"/>
      <c r="H26" s="151">
        <f>IFERROR(J26/J20,0)</f>
        <v>0</v>
      </c>
      <c r="I26" s="63"/>
      <c r="J26" s="113"/>
      <c r="K26" s="222"/>
      <c r="L26" s="149"/>
      <c r="M26" s="5"/>
      <c r="N26" s="4">
        <f>M26-I26</f>
        <v>0</v>
      </c>
      <c r="O26" s="139"/>
      <c r="P26" s="6">
        <f>O26-J26</f>
        <v>0</v>
      </c>
      <c r="Q26" s="139"/>
      <c r="R26" s="6">
        <f t="shared" si="6"/>
        <v>0</v>
      </c>
    </row>
    <row r="27" spans="2:25" ht="30" customHeight="1" x14ac:dyDescent="0.25">
      <c r="B27" s="140"/>
      <c r="C27" s="693" t="s">
        <v>93</v>
      </c>
      <c r="D27" s="694"/>
      <c r="E27" s="694"/>
      <c r="F27" s="694"/>
      <c r="G27" s="694"/>
      <c r="H27" s="695"/>
      <c r="I27" s="9"/>
      <c r="J27" s="114"/>
      <c r="K27" s="223"/>
      <c r="L27" s="148"/>
      <c r="M27" s="137"/>
      <c r="N27" s="142"/>
      <c r="O27" s="140"/>
      <c r="P27" s="141"/>
      <c r="Q27" s="140"/>
      <c r="R27" s="141"/>
    </row>
    <row r="28" spans="2:25" ht="30" customHeight="1" thickBot="1" x14ac:dyDescent="0.3">
      <c r="B28" s="224" t="s">
        <v>94</v>
      </c>
      <c r="C28" s="663" t="s">
        <v>95</v>
      </c>
      <c r="D28" s="664"/>
      <c r="E28" s="664"/>
      <c r="F28" s="664"/>
      <c r="G28" s="664"/>
      <c r="H28" s="665"/>
      <c r="I28" s="10">
        <f>SUM(I20:I26)-I27</f>
        <v>0</v>
      </c>
      <c r="J28" s="11">
        <f>SUM(J20:J26)-J27</f>
        <v>0</v>
      </c>
      <c r="K28" s="225">
        <f>IF(K29&gt;0,K29,SUM(K20:K26))</f>
        <v>0</v>
      </c>
      <c r="L28" s="150"/>
      <c r="M28" s="12">
        <f>SUM(M20:M26)-M27</f>
        <v>0</v>
      </c>
      <c r="N28" s="231">
        <f>M28-I28</f>
        <v>0</v>
      </c>
      <c r="O28" s="59">
        <f>SUM(O20:O26)-O27</f>
        <v>0</v>
      </c>
      <c r="P28" s="231">
        <f>O28-J28</f>
        <v>0</v>
      </c>
      <c r="Q28" s="59">
        <f>IF(Q29=0,SUM(Q20:Q26)-Q27,Q29)</f>
        <v>0</v>
      </c>
      <c r="R28" s="460">
        <f>Q28-K28</f>
        <v>0</v>
      </c>
    </row>
    <row r="29" spans="2:25" s="309" customFormat="1" ht="23.25" customHeight="1" thickBot="1" x14ac:dyDescent="0.3">
      <c r="J29" s="310" t="s">
        <v>96</v>
      </c>
      <c r="K29" s="211"/>
      <c r="L29" s="703" t="str">
        <f>IF(K28=0,"Achtung, dieses Feld muss ausgefüllt werden, wenn Sie die GHK des Projektes nicht aufschlüsseln können!","Achtung, dieser Eintrag überschreibt die Gesamtherstellungskosten.")</f>
        <v>Achtung, dieses Feld muss ausgefüllt werden, wenn Sie die GHK des Projektes nicht aufschlüsseln können!</v>
      </c>
      <c r="M29" s="703"/>
      <c r="N29" s="703"/>
      <c r="O29" s="703"/>
      <c r="P29" s="592"/>
      <c r="Q29" s="594"/>
      <c r="S29" s="303"/>
      <c r="T29" s="303"/>
      <c r="U29" s="303"/>
      <c r="V29" s="303"/>
      <c r="W29" s="303"/>
      <c r="X29" s="303"/>
      <c r="Y29" s="303"/>
    </row>
    <row r="30" spans="2:25" s="309" customFormat="1" ht="23.25" customHeight="1" thickBot="1" x14ac:dyDescent="0.3">
      <c r="J30" s="310"/>
      <c r="K30" s="311"/>
      <c r="L30" s="704"/>
      <c r="M30" s="704"/>
      <c r="N30" s="704"/>
      <c r="O30" s="704"/>
      <c r="P30" s="593"/>
      <c r="S30" s="303"/>
      <c r="T30" s="303"/>
      <c r="U30" s="303"/>
      <c r="V30" s="303"/>
      <c r="W30" s="303"/>
      <c r="X30" s="303"/>
      <c r="Y30" s="303"/>
    </row>
    <row r="31" spans="2:25" ht="30" customHeight="1" thickBot="1" x14ac:dyDescent="0.3">
      <c r="B31" s="202"/>
      <c r="C31" s="705" t="s">
        <v>97</v>
      </c>
      <c r="D31" s="705"/>
      <c r="E31" s="705"/>
      <c r="F31" s="705"/>
      <c r="G31" s="705"/>
      <c r="H31" s="705"/>
      <c r="I31" s="705"/>
      <c r="J31" s="705"/>
      <c r="K31" s="203">
        <f>'2. ILV-Aufstellung'!D19</f>
        <v>0</v>
      </c>
      <c r="L31" s="206"/>
      <c r="M31" s="706" t="s">
        <v>98</v>
      </c>
      <c r="N31" s="705"/>
      <c r="O31" s="705"/>
      <c r="P31" s="705"/>
      <c r="Q31" s="705"/>
      <c r="R31" s="203">
        <f>'2. ILV-Aufstellung'!E19</f>
        <v>0</v>
      </c>
      <c r="U31" s="303"/>
    </row>
    <row r="32" spans="2:25" ht="30" customHeight="1" thickBot="1" x14ac:dyDescent="0.3">
      <c r="B32" s="209"/>
      <c r="C32" s="156" t="s">
        <v>99</v>
      </c>
      <c r="D32" s="156"/>
      <c r="E32" s="156"/>
      <c r="F32" s="155"/>
      <c r="G32" s="156"/>
      <c r="H32" s="156"/>
      <c r="I32" s="156"/>
      <c r="J32" s="155"/>
      <c r="K32" s="210">
        <f>IF(J28&gt;=0.8*K28,0.8*K28,J28)-K31</f>
        <v>0</v>
      </c>
      <c r="L32" s="207"/>
      <c r="M32" s="205" t="s">
        <v>100</v>
      </c>
      <c r="N32" s="204"/>
      <c r="O32" s="205"/>
      <c r="P32" s="205"/>
      <c r="Q32" s="205"/>
      <c r="R32" s="596">
        <f>IF((IF((Q28*0.8)&lt;O28,Q28*0.8,O28)-R31)&gt;K32,K32,IF((Q28*0.8)&lt;O28,Q28*0.8,O28)-R31)</f>
        <v>0</v>
      </c>
      <c r="S32" s="595"/>
      <c r="U32" s="303"/>
    </row>
    <row r="33" spans="2:21" ht="15" thickBot="1" x14ac:dyDescent="0.3">
      <c r="U33" s="303"/>
    </row>
    <row r="34" spans="2:21" ht="22.15" customHeight="1" thickBot="1" x14ac:dyDescent="0.3">
      <c r="B34" s="209"/>
      <c r="C34" s="155" t="s">
        <v>101</v>
      </c>
      <c r="D34" s="155"/>
      <c r="E34" s="155"/>
      <c r="F34" s="155"/>
      <c r="G34" s="155"/>
      <c r="H34" s="155"/>
      <c r="I34" s="155"/>
      <c r="J34" s="155"/>
      <c r="K34" s="208">
        <f>ROUNDDOWN(K32*0.3,-3)</f>
        <v>0</v>
      </c>
      <c r="L34" s="308"/>
      <c r="M34" s="303"/>
      <c r="N34" s="303"/>
      <c r="O34" s="303"/>
      <c r="P34" s="156" t="s">
        <v>277</v>
      </c>
      <c r="Q34" s="156"/>
      <c r="R34" s="208">
        <f>Tabelle1[[#Totals],[NICHT förderfähig]]</f>
        <v>0</v>
      </c>
      <c r="U34" s="303"/>
    </row>
    <row r="35" spans="2:21" ht="15" thickBot="1" x14ac:dyDescent="0.3"/>
    <row r="36" spans="2:21" ht="30" customHeight="1" thickBot="1" x14ac:dyDescent="0.3">
      <c r="B36" s="13"/>
      <c r="C36" s="39" t="s">
        <v>272</v>
      </c>
      <c r="D36" s="39"/>
      <c r="E36" s="39"/>
      <c r="F36" s="40"/>
      <c r="G36" s="40"/>
      <c r="H36" s="13"/>
      <c r="I36" s="39"/>
      <c r="J36" s="39"/>
      <c r="K36" s="64"/>
      <c r="L36" s="209"/>
      <c r="M36" s="157" t="s">
        <v>102</v>
      </c>
      <c r="N36" s="497">
        <f>IF(K32=0,0,ROUNDDOWN(K36,-3)/K32)</f>
        <v>0</v>
      </c>
      <c r="O36" s="303"/>
      <c r="P36" s="205" t="s">
        <v>275</v>
      </c>
      <c r="Q36" s="205"/>
      <c r="R36" s="205">
        <f>R32-R34</f>
        <v>0</v>
      </c>
    </row>
    <row r="37" spans="2:21" ht="15" thickBot="1" x14ac:dyDescent="0.3">
      <c r="C37" s="318"/>
      <c r="D37" s="319"/>
      <c r="E37" s="319"/>
      <c r="F37" s="318"/>
      <c r="J37" s="320" t="str">
        <f>IF(K36&gt;K34,"Achtung! Darf "&amp;K34&amp;" Euro nicht überschreiten!","")</f>
        <v/>
      </c>
      <c r="K37" s="316" t="str">
        <f>IF(ROUNDDOWN(K36,-3)&lt;&gt;K36,"   Bitte auf die die nächste Tausenderstelle abrunden!","")</f>
        <v/>
      </c>
    </row>
    <row r="38" spans="2:21" ht="30" customHeight="1" thickBot="1" x14ac:dyDescent="0.3">
      <c r="B38" s="492"/>
      <c r="C38" s="493" t="s">
        <v>271</v>
      </c>
      <c r="D38" s="493"/>
      <c r="E38" s="493"/>
      <c r="F38" s="493"/>
      <c r="G38" s="700" t="str">
        <f>IF('0. Stammdaten'!D26="beantragt",ROUNDDOWN(K32*0.05,-3),"nicht beantragt")</f>
        <v>nicht beantragt</v>
      </c>
      <c r="H38" s="701"/>
      <c r="I38" s="494" t="s">
        <v>270</v>
      </c>
      <c r="J38" s="495"/>
      <c r="K38" s="496" t="str">
        <f>IF('0. Stammdaten'!D28="beantragt",25000,"nicht beantragt")</f>
        <v>nicht beantragt</v>
      </c>
      <c r="P38" s="157" t="s">
        <v>39</v>
      </c>
      <c r="Q38" s="65" t="s">
        <v>25</v>
      </c>
      <c r="R38" s="155">
        <f>IF(AND(OR(Q38="beantragt",Q38="genehmigt"),'0. Stammdaten'!D28="beantragt"),25000,0)</f>
        <v>0</v>
      </c>
      <c r="S38" s="304"/>
    </row>
    <row r="39" spans="2:21" ht="9.75" customHeight="1" thickBot="1" x14ac:dyDescent="0.3"/>
    <row r="40" spans="2:21" ht="30" customHeight="1" thickBot="1" x14ac:dyDescent="0.3">
      <c r="B40" s="160"/>
      <c r="C40" s="464" t="str">
        <f>"Tatsächlich beantragter FISA+ Zuschuss"&amp;IF('0. Stammdaten'!D28="beantragt"," (inkl. Gender Gap Financing)","")&amp;" "&amp;IF('0. Stammdaten'!D26="beantragt"," mit Grünem Bonus","")&amp;"*"</f>
        <v>Tatsächlich beantragter FISA+ Zuschuss *</v>
      </c>
      <c r="D40" s="464"/>
      <c r="E40" s="464"/>
      <c r="F40" s="464"/>
      <c r="G40" s="464"/>
      <c r="H40" s="464"/>
      <c r="I40" s="464"/>
      <c r="J40" s="465"/>
      <c r="K40" s="226">
        <f>IF('0. Stammdaten'!D26="beantragt",ROUNDDOWN(K36+(K32*5%),-3),ROUNDDOWN(K36,-3))+IF('0. Stammdaten'!D28="beantragt",25000,0)</f>
        <v>0</v>
      </c>
      <c r="L40" s="209"/>
      <c r="M40" s="498" t="s">
        <v>273</v>
      </c>
      <c r="N40" s="497">
        <f>IF(G38="nicht beantragt",N36,IF(K38="nicht beantragt",K40,K40-K38)/K32)</f>
        <v>0</v>
      </c>
      <c r="P40" s="155" t="s">
        <v>105</v>
      </c>
      <c r="Q40" s="65" t="s">
        <v>25</v>
      </c>
      <c r="R40" s="155">
        <f>ROUNDDOWN(IF(AND('0. Stammdaten'!D26="beantragt",OR(Q40="beantragt",Q40="genehmigt")),(R32-R34)*0.05,0),-3)</f>
        <v>0</v>
      </c>
      <c r="S40" s="304"/>
    </row>
    <row r="41" spans="2:21" ht="11.25" customHeight="1" thickBot="1" x14ac:dyDescent="0.3">
      <c r="C41" s="305" t="str">
        <f>IF('0. Stammdaten'!D26="beantragt","","Wenn Sie den Grünen Bonus beantragen wollen, tragen Sie dies bitte im Stammdatenblatt ein.")</f>
        <v>Wenn Sie den Grünen Bonus beantragen wollen, tragen Sie dies bitte im Stammdatenblatt ein.</v>
      </c>
    </row>
    <row r="42" spans="2:21" ht="33" customHeight="1" thickBot="1" x14ac:dyDescent="0.3">
      <c r="C42" s="306" t="str">
        <f>IF('0. Stammdaten'!D28="beantragt","","Wenn Sie Gender Gap Financing beantragen wollen, tragen Sie dies bitte im Stammdatenblatt ein.")</f>
        <v>Wenn Sie Gender Gap Financing beantragen wollen, tragen Sie dies bitte im Stammdatenblatt ein.</v>
      </c>
      <c r="M42" s="307" t="s">
        <v>104</v>
      </c>
      <c r="P42" s="158" t="s">
        <v>276</v>
      </c>
      <c r="Q42" s="158"/>
      <c r="R42" s="608">
        <v>0</v>
      </c>
      <c r="S42" s="304"/>
    </row>
    <row r="43" spans="2:21" ht="13.5" customHeight="1" thickBot="1" x14ac:dyDescent="0.3"/>
    <row r="44" spans="2:21" ht="34.5" customHeight="1" thickBot="1" x14ac:dyDescent="0.3">
      <c r="P44" s="702" t="s">
        <v>279</v>
      </c>
      <c r="Q44" s="702"/>
      <c r="R44" s="559">
        <f>ROUNDDOWN(R36*N36,-3)+R38+R40-R42</f>
        <v>0</v>
      </c>
      <c r="S44" s="304"/>
    </row>
    <row r="45" spans="2:21" ht="15" thickBot="1" x14ac:dyDescent="0.3"/>
    <row r="46" spans="2:21" ht="30.75" customHeight="1" thickBot="1" x14ac:dyDescent="0.3">
      <c r="P46" s="155" t="s">
        <v>103</v>
      </c>
      <c r="Q46" s="155"/>
      <c r="R46" s="66"/>
    </row>
    <row r="47" spans="2:21" ht="15" thickBot="1" x14ac:dyDescent="0.3">
      <c r="O47" s="302" t="s">
        <v>278</v>
      </c>
      <c r="P47" s="316" t="str">
        <f>IF(R46=0,"Tragen Sie bitte alle bisher erhaltenen Raten ein um die letzte Rate zu berrechnen.","")</f>
        <v>Tragen Sie bitte alle bisher erhaltenen Raten ein um die letzte Rate zu berrechnen.</v>
      </c>
    </row>
    <row r="48" spans="2:21" ht="23.25" customHeight="1" thickBot="1" x14ac:dyDescent="0.3">
      <c r="P48" s="159" t="s">
        <v>106</v>
      </c>
      <c r="Q48" s="159"/>
      <c r="R48" s="159">
        <f>IF(R46=0,0,R44-R46)</f>
        <v>0</v>
      </c>
    </row>
  </sheetData>
  <sheetProtection algorithmName="SHA-512" hashValue="nLE/NYJq4z0FOlldBhLx2A/I5RGVhEj+sgofyzSFxkicjYIg3FR75Yk7hehjPREj4T7tzJKPuNxwPFtom7VvsA==" saltValue="/pxvLgZdcfGcvNd3eMF+NQ==" spinCount="100000" sheet="1" selectLockedCells="1"/>
  <mergeCells count="33">
    <mergeCell ref="G38:H38"/>
    <mergeCell ref="P44:Q44"/>
    <mergeCell ref="L29:O30"/>
    <mergeCell ref="C19:F19"/>
    <mergeCell ref="C31:J31"/>
    <mergeCell ref="M31:Q31"/>
    <mergeCell ref="M6:R6"/>
    <mergeCell ref="C7:H7"/>
    <mergeCell ref="C27:H27"/>
    <mergeCell ref="I6:K6"/>
    <mergeCell ref="C8:H8"/>
    <mergeCell ref="C9:H9"/>
    <mergeCell ref="C10:H10"/>
    <mergeCell ref="C11:H11"/>
    <mergeCell ref="C12:H12"/>
    <mergeCell ref="C13:H13"/>
    <mergeCell ref="C14:H14"/>
    <mergeCell ref="C15:H15"/>
    <mergeCell ref="C16:H16"/>
    <mergeCell ref="E4:I4"/>
    <mergeCell ref="E5:G5"/>
    <mergeCell ref="E3:I3"/>
    <mergeCell ref="C28:H28"/>
    <mergeCell ref="C24:H24"/>
    <mergeCell ref="C25:H25"/>
    <mergeCell ref="C22:G22"/>
    <mergeCell ref="C23:G23"/>
    <mergeCell ref="C21:G21"/>
    <mergeCell ref="C17:H17"/>
    <mergeCell ref="C18:H18"/>
    <mergeCell ref="C20:H20"/>
    <mergeCell ref="C26:G26"/>
    <mergeCell ref="G19:H19"/>
  </mergeCells>
  <conditionalFormatting sqref="K36">
    <cfRule type="expression" dxfId="141" priority="11">
      <formula>$K$37&lt;&gt;""</formula>
    </cfRule>
    <cfRule type="cellIs" dxfId="140" priority="47" operator="greaterThan">
      <formula>$K$34</formula>
    </cfRule>
  </conditionalFormatting>
  <conditionalFormatting sqref="H26">
    <cfRule type="cellIs" dxfId="139" priority="44" operator="greaterThan">
      <formula>0.08</formula>
    </cfRule>
  </conditionalFormatting>
  <conditionalFormatting sqref="J22">
    <cfRule type="cellIs" dxfId="138" priority="37" operator="equal">
      <formula>0</formula>
    </cfRule>
    <cfRule type="cellIs" dxfId="137" priority="39" operator="notEqual">
      <formula>$J$22-$J$21</formula>
    </cfRule>
  </conditionalFormatting>
  <conditionalFormatting sqref="J23">
    <cfRule type="cellIs" dxfId="136" priority="36" operator="equal">
      <formula>0</formula>
    </cfRule>
    <cfRule type="cellIs" dxfId="135" priority="38" operator="notEqual">
      <formula>$J$23-$J$21</formula>
    </cfRule>
  </conditionalFormatting>
  <conditionalFormatting sqref="J21">
    <cfRule type="cellIs" dxfId="134" priority="34" operator="equal">
      <formula>0</formula>
    </cfRule>
    <cfRule type="cellIs" dxfId="133" priority="35" operator="notEqual">
      <formula>$J$21-$J$22</formula>
    </cfRule>
  </conditionalFormatting>
  <conditionalFormatting sqref="H22">
    <cfRule type="expression" dxfId="132" priority="30">
      <formula>$H$22&gt;7.5%</formula>
    </cfRule>
  </conditionalFormatting>
  <conditionalFormatting sqref="H23">
    <cfRule type="expression" dxfId="131" priority="29">
      <formula>$H$23&gt;7.5%</formula>
    </cfRule>
  </conditionalFormatting>
  <conditionalFormatting sqref="H21">
    <cfRule type="expression" dxfId="130" priority="28">
      <formula>$H$21&gt;10%</formula>
    </cfRule>
  </conditionalFormatting>
  <conditionalFormatting sqref="I19:K19">
    <cfRule type="cellIs" dxfId="129" priority="27" operator="greaterThan">
      <formula>0</formula>
    </cfRule>
  </conditionalFormatting>
  <conditionalFormatting sqref="Q38">
    <cfRule type="cellIs" dxfId="128" priority="22" operator="equal">
      <formula>"nicht genehmigt"</formula>
    </cfRule>
    <cfRule type="cellIs" dxfId="127" priority="23" operator="equal">
      <formula>"genehmigt"</formula>
    </cfRule>
    <cfRule type="cellIs" dxfId="126" priority="24" operator="equal">
      <formula>"nicht beantragt"</formula>
    </cfRule>
    <cfRule type="cellIs" dxfId="125" priority="25" operator="equal">
      <formula>"beantragt"</formula>
    </cfRule>
  </conditionalFormatting>
  <conditionalFormatting sqref="Q40">
    <cfRule type="cellIs" dxfId="124" priority="18" operator="equal">
      <formula>"nicht genehmigt"</formula>
    </cfRule>
    <cfRule type="cellIs" dxfId="123" priority="19" operator="equal">
      <formula>"genehmigt"</formula>
    </cfRule>
    <cfRule type="cellIs" dxfId="122" priority="20" operator="equal">
      <formula>"nicht beantragt"</formula>
    </cfRule>
    <cfRule type="cellIs" dxfId="121" priority="21" operator="equal">
      <formula>"beantragt"</formula>
    </cfRule>
  </conditionalFormatting>
  <conditionalFormatting sqref="O21">
    <cfRule type="cellIs" dxfId="120" priority="16" operator="equal">
      <formula>0</formula>
    </cfRule>
    <cfRule type="cellIs" dxfId="119" priority="17" operator="notEqual">
      <formula>$O$21-$O$22</formula>
    </cfRule>
  </conditionalFormatting>
  <conditionalFormatting sqref="M19">
    <cfRule type="cellIs" dxfId="118" priority="15" operator="greaterThan">
      <formula>0</formula>
    </cfRule>
  </conditionalFormatting>
  <conditionalFormatting sqref="O19">
    <cfRule type="cellIs" dxfId="117" priority="14" operator="greaterThan">
      <formula>0</formula>
    </cfRule>
  </conditionalFormatting>
  <conditionalFormatting sqref="Q19">
    <cfRule type="cellIs" dxfId="116" priority="13" operator="greaterThan">
      <formula>0</formula>
    </cfRule>
  </conditionalFormatting>
  <conditionalFormatting sqref="O21:O23">
    <cfRule type="expression" dxfId="115" priority="3">
      <formula>$O21&gt;($M$20*$H21)</formula>
    </cfRule>
    <cfRule type="expression" dxfId="114" priority="4">
      <formula>$O21&gt;$J21</formula>
    </cfRule>
  </conditionalFormatting>
  <conditionalFormatting sqref="B38:G38">
    <cfRule type="expression" dxfId="113" priority="2">
      <formula>$G$38="nicht beantragt"</formula>
    </cfRule>
  </conditionalFormatting>
  <conditionalFormatting sqref="I38:K38">
    <cfRule type="expression" dxfId="112" priority="1">
      <formula>$K$38="nicht beantragt"</formula>
    </cfRule>
  </conditionalFormatting>
  <dataValidations count="1">
    <dataValidation type="list" allowBlank="1" showInputMessage="1" showErrorMessage="1" sqref="Q40 Q38" xr:uid="{02DFDC9E-CA46-47C7-9BC9-A99F85CF48CA}">
      <formula1>"bitte auswählen,beantragt,nicht beantragt,genehmigt,nicht genehmigt"</formula1>
    </dataValidation>
  </dataValidations>
  <pageMargins left="0.70866141732283472" right="0.70866141732283472" top="0.78740157480314965" bottom="0.78740157480314965" header="0.31496062992125984" footer="0.31496062992125984"/>
  <pageSetup paperSize="9" scale="73" orientation="portrait" r:id="rId1"/>
  <headerFooter>
    <oddHeader>&amp;LFISAplus&amp;RKostenübersicht</oddHeader>
    <oddFooter>&amp;LAusdruck vom &amp;D</oddFooter>
  </headerFooter>
  <extLst>
    <ext xmlns:x14="http://schemas.microsoft.com/office/spreadsheetml/2009/9/main" uri="{78C0D931-6437-407d-A8EE-F0AAD7539E65}">
      <x14:conditionalFormattings>
        <x14:conditionalFormatting xmlns:xm="http://schemas.microsoft.com/office/excel/2006/main">
          <x14:cfRule type="expression" priority="7" id="{94C6D148-D44D-4E00-943D-87FEAFB321B1}">
            <xm:f>OR('0. Stammdaten'!$C$19="Internationaler Film oder Serie (Produktionsteil Serviceproduktion)",'0. Stammdaten'!$C$19="Internationaler Film oder Serie (Serviceproduktion)")</xm:f>
            <x14:dxf>
              <font>
                <b val="0"/>
                <i/>
                <color theme="0" tint="-0.24994659260841701"/>
              </font>
              <fill>
                <patternFill patternType="lightUp">
                  <bgColor theme="0" tint="-0.24994659260841701"/>
                </patternFill>
              </fill>
            </x14:dxf>
          </x14:cfRule>
          <xm:sqref>B22:R23</xm:sqref>
        </x14:conditionalFormatting>
        <x14:conditionalFormatting xmlns:xm="http://schemas.microsoft.com/office/excel/2006/main">
          <x14:cfRule type="expression" priority="6" id="{C7E65131-E332-4F49-893D-328CA92AC9D6}">
            <xm:f>OR('0. Stammdaten'!$C$19="Internationale Koproduktion mit österreichischer Beteiligung",'0. Stammdaten'!$C$19="Österreichischer Film oder Serie")</xm:f>
            <x14:dxf>
              <font>
                <b val="0"/>
                <i/>
                <color theme="0" tint="-0.24994659260841701"/>
              </font>
              <fill>
                <patternFill patternType="lightUp">
                  <bgColor theme="0" tint="-0.24994659260841701"/>
                </patternFill>
              </fill>
            </x14:dxf>
          </x14:cfRule>
          <xm:sqref>B21:R21</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35911C-DC58-44D6-AF8A-15652FB95295}">
  <dimension ref="B1:J440"/>
  <sheetViews>
    <sheetView zoomScale="85" zoomScaleNormal="85" workbookViewId="0">
      <selection activeCell="D21" sqref="D21"/>
    </sheetView>
  </sheetViews>
  <sheetFormatPr baseColWidth="10" defaultColWidth="11.42578125" defaultRowHeight="14.25" x14ac:dyDescent="0.25"/>
  <cols>
    <col min="1" max="1" width="4.5703125" style="321" customWidth="1"/>
    <col min="2" max="2" width="5" style="321" customWidth="1"/>
    <col min="3" max="3" width="41.85546875" style="321" customWidth="1"/>
    <col min="4" max="4" width="25.7109375" style="302" customWidth="1"/>
    <col min="5" max="5" width="28.42578125" style="302" customWidth="1"/>
    <col min="6" max="6" width="15.85546875" style="302" customWidth="1"/>
    <col min="7" max="7" width="31.7109375" style="322" customWidth="1"/>
    <col min="8" max="8" width="46.28515625" style="321" customWidth="1"/>
    <col min="9" max="16384" width="11.42578125" style="321"/>
  </cols>
  <sheetData>
    <row r="1" spans="2:10" ht="26.25" x14ac:dyDescent="0.25">
      <c r="C1" s="317" t="s">
        <v>107</v>
      </c>
      <c r="D1" s="339"/>
      <c r="G1" s="302"/>
      <c r="H1" s="302"/>
      <c r="I1" s="302"/>
    </row>
    <row r="2" spans="2:10" ht="15" thickBot="1" x14ac:dyDescent="0.3">
      <c r="C2" s="302"/>
      <c r="G2" s="302"/>
      <c r="H2" s="302"/>
      <c r="I2" s="302"/>
    </row>
    <row r="3" spans="2:10" ht="15.75" thickBot="1" x14ac:dyDescent="0.3">
      <c r="C3" s="315" t="s">
        <v>108</v>
      </c>
      <c r="D3" s="657">
        <f>'0. Stammdaten'!C6</f>
        <v>0</v>
      </c>
      <c r="E3" s="659"/>
      <c r="G3" s="321"/>
    </row>
    <row r="4" spans="2:10" ht="15.75" thickBot="1" x14ac:dyDescent="0.3">
      <c r="C4" s="315" t="s">
        <v>7</v>
      </c>
      <c r="D4" s="657">
        <f>'0. Stammdaten'!C8</f>
        <v>0</v>
      </c>
      <c r="E4" s="659"/>
      <c r="G4" s="321"/>
    </row>
    <row r="5" spans="2:10" ht="15.75" thickBot="1" x14ac:dyDescent="0.3">
      <c r="C5" s="315" t="s">
        <v>9</v>
      </c>
      <c r="D5" s="17" t="str">
        <f>'0. Stammdaten'!C9</f>
        <v>P…</v>
      </c>
      <c r="G5" s="302"/>
      <c r="H5" s="302"/>
    </row>
    <row r="6" spans="2:10" ht="15" x14ac:dyDescent="0.25">
      <c r="C6" s="315"/>
      <c r="D6" s="332"/>
      <c r="G6" s="302"/>
      <c r="H6" s="302"/>
    </row>
    <row r="7" spans="2:10" ht="21" customHeight="1" x14ac:dyDescent="0.25">
      <c r="B7" s="322"/>
      <c r="C7" s="333" t="s">
        <v>109</v>
      </c>
      <c r="G7" s="321"/>
      <c r="I7" s="707"/>
      <c r="J7" s="707"/>
    </row>
    <row r="8" spans="2:10" ht="25.5" customHeight="1" x14ac:dyDescent="0.25">
      <c r="B8" s="334" t="s">
        <v>56</v>
      </c>
      <c r="C8" s="335" t="s">
        <v>110</v>
      </c>
      <c r="D8" s="336"/>
      <c r="E8" s="336"/>
      <c r="F8" s="336"/>
      <c r="G8" s="335"/>
      <c r="I8" s="708"/>
      <c r="J8" s="708"/>
    </row>
    <row r="9" spans="2:10" ht="42" customHeight="1" x14ac:dyDescent="0.25">
      <c r="B9" s="337" t="s">
        <v>58</v>
      </c>
      <c r="C9" s="709" t="s">
        <v>111</v>
      </c>
      <c r="D9" s="709"/>
      <c r="E9" s="709"/>
      <c r="F9" s="709"/>
      <c r="G9" s="709"/>
      <c r="I9" s="328"/>
      <c r="J9" s="328"/>
    </row>
    <row r="10" spans="2:10" ht="30" customHeight="1" x14ac:dyDescent="0.25">
      <c r="B10" s="337" t="s">
        <v>60</v>
      </c>
      <c r="C10" s="709" t="s">
        <v>112</v>
      </c>
      <c r="D10" s="709"/>
      <c r="E10" s="709"/>
      <c r="F10" s="709"/>
      <c r="G10" s="709"/>
      <c r="I10" s="328"/>
      <c r="J10" s="328"/>
    </row>
    <row r="11" spans="2:10" ht="15" customHeight="1" x14ac:dyDescent="0.2">
      <c r="B11" s="338" t="s">
        <v>62</v>
      </c>
      <c r="C11" s="268" t="s">
        <v>113</v>
      </c>
      <c r="D11" s="336"/>
      <c r="E11" s="336"/>
      <c r="F11" s="336"/>
      <c r="G11" s="335"/>
    </row>
    <row r="12" spans="2:10" ht="18" customHeight="1" x14ac:dyDescent="0.2">
      <c r="B12" s="338" t="s">
        <v>64</v>
      </c>
      <c r="C12" s="268" t="s">
        <v>114</v>
      </c>
      <c r="D12" s="336"/>
      <c r="E12" s="336"/>
      <c r="F12" s="336"/>
      <c r="G12" s="335"/>
    </row>
    <row r="13" spans="2:10" ht="36" customHeight="1" x14ac:dyDescent="0.2">
      <c r="B13" s="334" t="s">
        <v>66</v>
      </c>
      <c r="C13" s="712" t="s">
        <v>228</v>
      </c>
      <c r="D13" s="712"/>
      <c r="E13" s="712"/>
      <c r="F13" s="712"/>
      <c r="G13" s="712"/>
    </row>
    <row r="14" spans="2:10" ht="15" thickBot="1" x14ac:dyDescent="0.3">
      <c r="G14" s="321"/>
    </row>
    <row r="15" spans="2:10" ht="26.45" customHeight="1" thickBot="1" x14ac:dyDescent="0.4">
      <c r="B15" s="331"/>
      <c r="C15" s="710" t="s">
        <v>49</v>
      </c>
      <c r="D15" s="711"/>
      <c r="E15" s="723" t="s">
        <v>50</v>
      </c>
      <c r="F15" s="723"/>
      <c r="G15" s="724"/>
    </row>
    <row r="16" spans="2:10" ht="15.75" x14ac:dyDescent="0.25">
      <c r="C16" s="602" t="s">
        <v>115</v>
      </c>
      <c r="D16" s="603">
        <f>'1. Kostenübersicht'!I28</f>
        <v>0</v>
      </c>
      <c r="E16" s="725">
        <f>'1. Kostenübersicht'!M28</f>
        <v>0</v>
      </c>
      <c r="F16" s="726"/>
      <c r="G16" s="727"/>
      <c r="H16" s="329"/>
    </row>
    <row r="17" spans="2:10" ht="16.5" thickBot="1" x14ac:dyDescent="0.3">
      <c r="C17" s="340" t="s">
        <v>116</v>
      </c>
      <c r="D17" s="115">
        <f>'3. Finanzierungsplan'!D59*'3. Finanzierungsplan'!C49</f>
        <v>0</v>
      </c>
      <c r="E17" s="728">
        <f>'3. Finanzierungsplan'!G59</f>
        <v>0</v>
      </c>
      <c r="F17" s="729"/>
      <c r="G17" s="730"/>
      <c r="H17" s="330"/>
    </row>
    <row r="18" spans="2:10" ht="24.95" customHeight="1" thickTop="1" x14ac:dyDescent="0.25">
      <c r="C18" s="16" t="s">
        <v>117</v>
      </c>
      <c r="D18" s="234">
        <f>SUM(D21:D440)</f>
        <v>0</v>
      </c>
      <c r="E18" s="606">
        <f>SUM(E21:E440)</f>
        <v>0</v>
      </c>
      <c r="F18" s="731" t="s">
        <v>226</v>
      </c>
      <c r="G18" s="732"/>
    </row>
    <row r="19" spans="2:10" ht="24.95" customHeight="1" thickBot="1" x14ac:dyDescent="0.3">
      <c r="C19" s="341" t="s">
        <v>118</v>
      </c>
      <c r="D19" s="342">
        <f>IF(D18&gt;D17,(D18-D17)*20%,0)</f>
        <v>0</v>
      </c>
      <c r="E19" s="604">
        <f>IF(E18&gt;E17,(E18-E17)*20%,0)</f>
        <v>0</v>
      </c>
      <c r="F19" s="733"/>
      <c r="G19" s="734"/>
    </row>
    <row r="20" spans="2:10" ht="36.75" customHeight="1" thickBot="1" x14ac:dyDescent="0.3">
      <c r="C20" s="597" t="s">
        <v>119</v>
      </c>
      <c r="D20" s="598" t="s">
        <v>120</v>
      </c>
      <c r="E20" s="605" t="s">
        <v>121</v>
      </c>
      <c r="F20" s="717" t="s">
        <v>217</v>
      </c>
      <c r="G20" s="718"/>
      <c r="H20" s="328"/>
    </row>
    <row r="21" spans="2:10" ht="24.95" customHeight="1" x14ac:dyDescent="0.25">
      <c r="B21" s="321">
        <v>1</v>
      </c>
      <c r="C21" s="599"/>
      <c r="D21" s="600"/>
      <c r="E21" s="601"/>
      <c r="F21" s="719"/>
      <c r="G21" s="720"/>
    </row>
    <row r="22" spans="2:10" ht="24.95" customHeight="1" x14ac:dyDescent="0.25">
      <c r="B22" s="321">
        <v>2</v>
      </c>
      <c r="C22" s="79"/>
      <c r="D22" s="116"/>
      <c r="E22" s="118"/>
      <c r="F22" s="715"/>
      <c r="G22" s="716"/>
      <c r="H22" s="323"/>
    </row>
    <row r="23" spans="2:10" ht="24.95" customHeight="1" x14ac:dyDescent="0.25">
      <c r="B23" s="321">
        <v>3</v>
      </c>
      <c r="C23" s="79"/>
      <c r="D23" s="116"/>
      <c r="E23" s="118"/>
      <c r="F23" s="715"/>
      <c r="G23" s="716"/>
    </row>
    <row r="24" spans="2:10" ht="24.95" customHeight="1" x14ac:dyDescent="0.25">
      <c r="B24" s="321">
        <v>4</v>
      </c>
      <c r="C24" s="79"/>
      <c r="D24" s="116"/>
      <c r="E24" s="118"/>
      <c r="F24" s="715"/>
      <c r="G24" s="716"/>
    </row>
    <row r="25" spans="2:10" ht="24.95" customHeight="1" x14ac:dyDescent="0.25">
      <c r="B25" s="321">
        <v>5</v>
      </c>
      <c r="C25" s="79"/>
      <c r="D25" s="116"/>
      <c r="E25" s="118"/>
      <c r="F25" s="713"/>
      <c r="G25" s="714"/>
    </row>
    <row r="26" spans="2:10" ht="24.95" customHeight="1" x14ac:dyDescent="0.25">
      <c r="B26" s="321">
        <v>6</v>
      </c>
      <c r="C26" s="79"/>
      <c r="D26" s="116"/>
      <c r="E26" s="118"/>
      <c r="F26" s="715"/>
      <c r="G26" s="716"/>
      <c r="I26" s="324"/>
      <c r="J26" s="324"/>
    </row>
    <row r="27" spans="2:10" ht="24.95" customHeight="1" x14ac:dyDescent="0.25">
      <c r="B27" s="321">
        <v>7</v>
      </c>
      <c r="C27" s="79"/>
      <c r="D27" s="116"/>
      <c r="E27" s="118"/>
      <c r="F27" s="715"/>
      <c r="G27" s="716"/>
    </row>
    <row r="28" spans="2:10" ht="24.95" customHeight="1" x14ac:dyDescent="0.25">
      <c r="B28" s="321">
        <v>8</v>
      </c>
      <c r="C28" s="79"/>
      <c r="D28" s="116"/>
      <c r="E28" s="118"/>
      <c r="F28" s="715"/>
      <c r="G28" s="716"/>
      <c r="H28" s="325"/>
    </row>
    <row r="29" spans="2:10" ht="24.95" customHeight="1" x14ac:dyDescent="0.25">
      <c r="B29" s="321">
        <v>9</v>
      </c>
      <c r="C29" s="79"/>
      <c r="D29" s="116"/>
      <c r="E29" s="118"/>
      <c r="F29" s="715"/>
      <c r="G29" s="716"/>
    </row>
    <row r="30" spans="2:10" ht="24.95" customHeight="1" x14ac:dyDescent="0.25">
      <c r="B30" s="321">
        <v>10</v>
      </c>
      <c r="C30" s="79"/>
      <c r="D30" s="116"/>
      <c r="E30" s="118"/>
      <c r="F30" s="713"/>
      <c r="G30" s="714"/>
    </row>
    <row r="31" spans="2:10" ht="24.95" customHeight="1" x14ac:dyDescent="0.25">
      <c r="B31" s="321">
        <v>11</v>
      </c>
      <c r="C31" s="79"/>
      <c r="D31" s="116"/>
      <c r="E31" s="118"/>
      <c r="F31" s="715"/>
      <c r="G31" s="716"/>
    </row>
    <row r="32" spans="2:10" ht="24.95" customHeight="1" x14ac:dyDescent="0.2">
      <c r="B32" s="321">
        <v>12</v>
      </c>
      <c r="C32" s="79"/>
      <c r="D32" s="116"/>
      <c r="E32" s="118"/>
      <c r="F32" s="715"/>
      <c r="G32" s="716"/>
      <c r="H32" s="326"/>
    </row>
    <row r="33" spans="2:8" ht="24.95" customHeight="1" x14ac:dyDescent="0.2">
      <c r="B33" s="321">
        <v>13</v>
      </c>
      <c r="C33" s="79"/>
      <c r="D33" s="116"/>
      <c r="E33" s="118"/>
      <c r="F33" s="715"/>
      <c r="G33" s="716"/>
      <c r="H33" s="327"/>
    </row>
    <row r="34" spans="2:8" ht="24.95" customHeight="1" x14ac:dyDescent="0.25">
      <c r="B34" s="321">
        <v>14</v>
      </c>
      <c r="C34" s="79"/>
      <c r="D34" s="116"/>
      <c r="E34" s="118"/>
      <c r="F34" s="715"/>
      <c r="G34" s="716"/>
    </row>
    <row r="35" spans="2:8" ht="24.95" customHeight="1" x14ac:dyDescent="0.25">
      <c r="B35" s="321">
        <v>15</v>
      </c>
      <c r="C35" s="79"/>
      <c r="D35" s="116"/>
      <c r="E35" s="118"/>
      <c r="F35" s="713"/>
      <c r="G35" s="714"/>
    </row>
    <row r="36" spans="2:8" ht="24.95" customHeight="1" x14ac:dyDescent="0.25">
      <c r="B36" s="321">
        <v>16</v>
      </c>
      <c r="C36" s="79"/>
      <c r="D36" s="116"/>
      <c r="E36" s="118"/>
      <c r="F36" s="715"/>
      <c r="G36" s="716"/>
    </row>
    <row r="37" spans="2:8" ht="24.95" customHeight="1" x14ac:dyDescent="0.25">
      <c r="B37" s="321">
        <v>17</v>
      </c>
      <c r="C37" s="79"/>
      <c r="D37" s="116"/>
      <c r="E37" s="118"/>
      <c r="F37" s="715"/>
      <c r="G37" s="716"/>
    </row>
    <row r="38" spans="2:8" ht="24.95" customHeight="1" x14ac:dyDescent="0.25">
      <c r="B38" s="321">
        <v>18</v>
      </c>
      <c r="C38" s="79"/>
      <c r="D38" s="116"/>
      <c r="E38" s="118"/>
      <c r="F38" s="715"/>
      <c r="G38" s="716"/>
    </row>
    <row r="39" spans="2:8" ht="24.95" customHeight="1" x14ac:dyDescent="0.25">
      <c r="B39" s="321">
        <v>19</v>
      </c>
      <c r="C39" s="79"/>
      <c r="D39" s="116"/>
      <c r="E39" s="118"/>
      <c r="F39" s="715"/>
      <c r="G39" s="716"/>
    </row>
    <row r="40" spans="2:8" ht="24.95" customHeight="1" x14ac:dyDescent="0.25">
      <c r="B40" s="321">
        <v>20</v>
      </c>
      <c r="C40" s="79"/>
      <c r="D40" s="116"/>
      <c r="E40" s="118"/>
      <c r="F40" s="713"/>
      <c r="G40" s="714"/>
    </row>
    <row r="41" spans="2:8" ht="24.95" customHeight="1" x14ac:dyDescent="0.25">
      <c r="B41" s="321">
        <v>21</v>
      </c>
      <c r="C41" s="79"/>
      <c r="D41" s="116"/>
      <c r="E41" s="118"/>
      <c r="F41" s="715"/>
      <c r="G41" s="716"/>
    </row>
    <row r="42" spans="2:8" ht="24.95" customHeight="1" x14ac:dyDescent="0.25">
      <c r="B42" s="321">
        <v>22</v>
      </c>
      <c r="C42" s="79"/>
      <c r="D42" s="116"/>
      <c r="E42" s="118"/>
      <c r="F42" s="715"/>
      <c r="G42" s="716"/>
    </row>
    <row r="43" spans="2:8" ht="24.95" customHeight="1" x14ac:dyDescent="0.25">
      <c r="B43" s="321">
        <v>23</v>
      </c>
      <c r="C43" s="79"/>
      <c r="D43" s="116"/>
      <c r="E43" s="118"/>
      <c r="F43" s="715"/>
      <c r="G43" s="716"/>
    </row>
    <row r="44" spans="2:8" ht="24.95" customHeight="1" x14ac:dyDescent="0.25">
      <c r="B44" s="321">
        <v>24</v>
      </c>
      <c r="C44" s="79"/>
      <c r="D44" s="116"/>
      <c r="E44" s="118"/>
      <c r="F44" s="715"/>
      <c r="G44" s="716"/>
    </row>
    <row r="45" spans="2:8" ht="24.95" customHeight="1" x14ac:dyDescent="0.25">
      <c r="B45" s="321">
        <v>25</v>
      </c>
      <c r="C45" s="79"/>
      <c r="D45" s="116"/>
      <c r="E45" s="118"/>
      <c r="F45" s="713"/>
      <c r="G45" s="714"/>
    </row>
    <row r="46" spans="2:8" ht="24.95" customHeight="1" x14ac:dyDescent="0.25">
      <c r="B46" s="321">
        <v>26</v>
      </c>
      <c r="C46" s="79"/>
      <c r="D46" s="116"/>
      <c r="E46" s="118"/>
      <c r="F46" s="715"/>
      <c r="G46" s="716"/>
    </row>
    <row r="47" spans="2:8" ht="24.95" customHeight="1" x14ac:dyDescent="0.25">
      <c r="B47" s="321">
        <v>27</v>
      </c>
      <c r="C47" s="79"/>
      <c r="D47" s="116"/>
      <c r="E47" s="118"/>
      <c r="F47" s="715"/>
      <c r="G47" s="716"/>
    </row>
    <row r="48" spans="2:8" ht="24.95" customHeight="1" x14ac:dyDescent="0.25">
      <c r="B48" s="321">
        <v>28</v>
      </c>
      <c r="C48" s="79"/>
      <c r="D48" s="116"/>
      <c r="E48" s="118"/>
      <c r="F48" s="715"/>
      <c r="G48" s="716"/>
    </row>
    <row r="49" spans="2:7" ht="24.95" customHeight="1" x14ac:dyDescent="0.25">
      <c r="B49" s="321">
        <v>29</v>
      </c>
      <c r="C49" s="79"/>
      <c r="D49" s="116"/>
      <c r="E49" s="118"/>
      <c r="F49" s="715"/>
      <c r="G49" s="716"/>
    </row>
    <row r="50" spans="2:7" ht="24.95" customHeight="1" x14ac:dyDescent="0.25">
      <c r="B50" s="321">
        <v>30</v>
      </c>
      <c r="C50" s="79"/>
      <c r="D50" s="116"/>
      <c r="E50" s="118"/>
      <c r="F50" s="713"/>
      <c r="G50" s="714"/>
    </row>
    <row r="51" spans="2:7" ht="24.95" customHeight="1" x14ac:dyDescent="0.25">
      <c r="B51" s="321">
        <v>31</v>
      </c>
      <c r="C51" s="79"/>
      <c r="D51" s="116"/>
      <c r="E51" s="118"/>
      <c r="F51" s="715"/>
      <c r="G51" s="716"/>
    </row>
    <row r="52" spans="2:7" ht="24.95" customHeight="1" x14ac:dyDescent="0.25">
      <c r="B52" s="321">
        <v>32</v>
      </c>
      <c r="C52" s="79"/>
      <c r="D52" s="116"/>
      <c r="E52" s="118"/>
      <c r="F52" s="715"/>
      <c r="G52" s="716"/>
    </row>
    <row r="53" spans="2:7" ht="24.95" customHeight="1" x14ac:dyDescent="0.25">
      <c r="B53" s="321">
        <v>33</v>
      </c>
      <c r="C53" s="79"/>
      <c r="D53" s="116"/>
      <c r="E53" s="118"/>
      <c r="F53" s="715"/>
      <c r="G53" s="716"/>
    </row>
    <row r="54" spans="2:7" ht="24.95" customHeight="1" x14ac:dyDescent="0.25">
      <c r="B54" s="321">
        <v>34</v>
      </c>
      <c r="C54" s="79"/>
      <c r="D54" s="116"/>
      <c r="E54" s="118"/>
      <c r="F54" s="715"/>
      <c r="G54" s="716"/>
    </row>
    <row r="55" spans="2:7" ht="24.95" customHeight="1" x14ac:dyDescent="0.25">
      <c r="B55" s="321">
        <v>35</v>
      </c>
      <c r="C55" s="79"/>
      <c r="D55" s="116"/>
      <c r="E55" s="118"/>
      <c r="F55" s="713"/>
      <c r="G55" s="714"/>
    </row>
    <row r="56" spans="2:7" ht="24.95" customHeight="1" x14ac:dyDescent="0.25">
      <c r="B56" s="321">
        <v>36</v>
      </c>
      <c r="C56" s="79"/>
      <c r="D56" s="116"/>
      <c r="E56" s="118"/>
      <c r="F56" s="715"/>
      <c r="G56" s="716"/>
    </row>
    <row r="57" spans="2:7" ht="24.95" customHeight="1" x14ac:dyDescent="0.25">
      <c r="B57" s="321">
        <v>37</v>
      </c>
      <c r="C57" s="79"/>
      <c r="D57" s="116"/>
      <c r="E57" s="118"/>
      <c r="F57" s="715"/>
      <c r="G57" s="716"/>
    </row>
    <row r="58" spans="2:7" ht="24.95" customHeight="1" x14ac:dyDescent="0.25">
      <c r="B58" s="321">
        <v>38</v>
      </c>
      <c r="C58" s="79"/>
      <c r="D58" s="116"/>
      <c r="E58" s="118"/>
      <c r="F58" s="715"/>
      <c r="G58" s="716"/>
    </row>
    <row r="59" spans="2:7" ht="24.95" customHeight="1" x14ac:dyDescent="0.25">
      <c r="B59" s="321">
        <v>39</v>
      </c>
      <c r="C59" s="79"/>
      <c r="D59" s="116"/>
      <c r="E59" s="118"/>
      <c r="F59" s="715"/>
      <c r="G59" s="716"/>
    </row>
    <row r="60" spans="2:7" ht="24.95" customHeight="1" x14ac:dyDescent="0.25">
      <c r="B60" s="321">
        <v>40</v>
      </c>
      <c r="C60" s="79"/>
      <c r="D60" s="116"/>
      <c r="E60" s="118"/>
      <c r="F60" s="713"/>
      <c r="G60" s="714"/>
    </row>
    <row r="61" spans="2:7" ht="24.95" customHeight="1" x14ac:dyDescent="0.25">
      <c r="B61" s="321">
        <v>41</v>
      </c>
      <c r="C61" s="79"/>
      <c r="D61" s="116"/>
      <c r="E61" s="118"/>
      <c r="F61" s="715"/>
      <c r="G61" s="716"/>
    </row>
    <row r="62" spans="2:7" ht="24.95" customHeight="1" x14ac:dyDescent="0.25">
      <c r="B62" s="321">
        <v>42</v>
      </c>
      <c r="C62" s="79"/>
      <c r="D62" s="116"/>
      <c r="E62" s="118"/>
      <c r="F62" s="715"/>
      <c r="G62" s="716"/>
    </row>
    <row r="63" spans="2:7" ht="24.95" customHeight="1" x14ac:dyDescent="0.25">
      <c r="B63" s="321">
        <v>43</v>
      </c>
      <c r="C63" s="79"/>
      <c r="D63" s="116"/>
      <c r="E63" s="118"/>
      <c r="F63" s="715"/>
      <c r="G63" s="716"/>
    </row>
    <row r="64" spans="2:7" ht="24.95" customHeight="1" x14ac:dyDescent="0.25">
      <c r="B64" s="321">
        <v>44</v>
      </c>
      <c r="C64" s="79"/>
      <c r="D64" s="116"/>
      <c r="E64" s="118"/>
      <c r="F64" s="715"/>
      <c r="G64" s="716"/>
    </row>
    <row r="65" spans="2:7" ht="24.95" customHeight="1" x14ac:dyDescent="0.25">
      <c r="B65" s="321">
        <v>45</v>
      </c>
      <c r="C65" s="79"/>
      <c r="D65" s="116"/>
      <c r="E65" s="118"/>
      <c r="F65" s="713"/>
      <c r="G65" s="714"/>
    </row>
    <row r="66" spans="2:7" ht="24.95" customHeight="1" x14ac:dyDescent="0.25">
      <c r="B66" s="321">
        <v>46</v>
      </c>
      <c r="C66" s="79"/>
      <c r="D66" s="116"/>
      <c r="E66" s="118"/>
      <c r="F66" s="715"/>
      <c r="G66" s="716"/>
    </row>
    <row r="67" spans="2:7" ht="24.95" customHeight="1" x14ac:dyDescent="0.25">
      <c r="B67" s="321">
        <v>47</v>
      </c>
      <c r="C67" s="79"/>
      <c r="D67" s="116"/>
      <c r="E67" s="118"/>
      <c r="F67" s="715"/>
      <c r="G67" s="716"/>
    </row>
    <row r="68" spans="2:7" ht="24.95" customHeight="1" x14ac:dyDescent="0.25">
      <c r="B68" s="321">
        <v>48</v>
      </c>
      <c r="C68" s="79"/>
      <c r="D68" s="116"/>
      <c r="E68" s="118"/>
      <c r="F68" s="715"/>
      <c r="G68" s="716"/>
    </row>
    <row r="69" spans="2:7" ht="24.95" customHeight="1" x14ac:dyDescent="0.25">
      <c r="B69" s="321">
        <v>49</v>
      </c>
      <c r="C69" s="79"/>
      <c r="D69" s="116"/>
      <c r="E69" s="118"/>
      <c r="F69" s="715"/>
      <c r="G69" s="716"/>
    </row>
    <row r="70" spans="2:7" ht="24.95" customHeight="1" x14ac:dyDescent="0.25">
      <c r="B70" s="321">
        <v>50</v>
      </c>
      <c r="C70" s="79"/>
      <c r="D70" s="116"/>
      <c r="E70" s="118"/>
      <c r="F70" s="713"/>
      <c r="G70" s="714"/>
    </row>
    <row r="71" spans="2:7" ht="24.95" customHeight="1" x14ac:dyDescent="0.25">
      <c r="B71" s="321">
        <v>51</v>
      </c>
      <c r="C71" s="79"/>
      <c r="D71" s="116"/>
      <c r="E71" s="118"/>
      <c r="F71" s="715"/>
      <c r="G71" s="716"/>
    </row>
    <row r="72" spans="2:7" ht="24.95" customHeight="1" x14ac:dyDescent="0.25">
      <c r="B72" s="321">
        <v>52</v>
      </c>
      <c r="C72" s="79"/>
      <c r="D72" s="116"/>
      <c r="E72" s="118"/>
      <c r="F72" s="715"/>
      <c r="G72" s="716"/>
    </row>
    <row r="73" spans="2:7" ht="24.95" customHeight="1" x14ac:dyDescent="0.25">
      <c r="B73" s="321">
        <v>53</v>
      </c>
      <c r="C73" s="79"/>
      <c r="D73" s="116"/>
      <c r="E73" s="118"/>
      <c r="F73" s="715"/>
      <c r="G73" s="716"/>
    </row>
    <row r="74" spans="2:7" ht="24.95" customHeight="1" x14ac:dyDescent="0.25">
      <c r="B74" s="321">
        <v>54</v>
      </c>
      <c r="C74" s="79"/>
      <c r="D74" s="116"/>
      <c r="E74" s="118"/>
      <c r="F74" s="715"/>
      <c r="G74" s="716"/>
    </row>
    <row r="75" spans="2:7" ht="24.95" customHeight="1" x14ac:dyDescent="0.25">
      <c r="B75" s="321">
        <v>55</v>
      </c>
      <c r="C75" s="79"/>
      <c r="D75" s="116"/>
      <c r="E75" s="118"/>
      <c r="F75" s="713"/>
      <c r="G75" s="714"/>
    </row>
    <row r="76" spans="2:7" ht="24.95" customHeight="1" x14ac:dyDescent="0.25">
      <c r="B76" s="321">
        <v>56</v>
      </c>
      <c r="C76" s="79"/>
      <c r="D76" s="116"/>
      <c r="E76" s="118"/>
      <c r="F76" s="715"/>
      <c r="G76" s="716"/>
    </row>
    <row r="77" spans="2:7" ht="24.95" customHeight="1" x14ac:dyDescent="0.25">
      <c r="B77" s="321">
        <v>57</v>
      </c>
      <c r="C77" s="79"/>
      <c r="D77" s="116"/>
      <c r="E77" s="118"/>
      <c r="F77" s="715"/>
      <c r="G77" s="716"/>
    </row>
    <row r="78" spans="2:7" ht="24.95" customHeight="1" x14ac:dyDescent="0.25">
      <c r="B78" s="321">
        <v>58</v>
      </c>
      <c r="C78" s="79"/>
      <c r="D78" s="116"/>
      <c r="E78" s="118"/>
      <c r="F78" s="715"/>
      <c r="G78" s="716"/>
    </row>
    <row r="79" spans="2:7" ht="24.95" customHeight="1" x14ac:dyDescent="0.25">
      <c r="B79" s="321">
        <v>59</v>
      </c>
      <c r="C79" s="79"/>
      <c r="D79" s="116"/>
      <c r="E79" s="118"/>
      <c r="F79" s="715"/>
      <c r="G79" s="716"/>
    </row>
    <row r="80" spans="2:7" ht="24.95" customHeight="1" x14ac:dyDescent="0.25">
      <c r="B80" s="321">
        <v>60</v>
      </c>
      <c r="C80" s="79"/>
      <c r="D80" s="116"/>
      <c r="E80" s="118"/>
      <c r="F80" s="713"/>
      <c r="G80" s="714"/>
    </row>
    <row r="81" spans="2:7" ht="24.95" customHeight="1" x14ac:dyDescent="0.25">
      <c r="B81" s="321">
        <v>61</v>
      </c>
      <c r="C81" s="79"/>
      <c r="D81" s="116"/>
      <c r="E81" s="118"/>
      <c r="F81" s="715"/>
      <c r="G81" s="716"/>
    </row>
    <row r="82" spans="2:7" ht="24.95" customHeight="1" x14ac:dyDescent="0.25">
      <c r="B82" s="321">
        <v>62</v>
      </c>
      <c r="C82" s="79"/>
      <c r="D82" s="116"/>
      <c r="E82" s="118"/>
      <c r="F82" s="715"/>
      <c r="G82" s="716"/>
    </row>
    <row r="83" spans="2:7" ht="24.95" customHeight="1" x14ac:dyDescent="0.25">
      <c r="B83" s="321">
        <v>63</v>
      </c>
      <c r="C83" s="79"/>
      <c r="D83" s="116"/>
      <c r="E83" s="118"/>
      <c r="F83" s="715"/>
      <c r="G83" s="716"/>
    </row>
    <row r="84" spans="2:7" ht="24.95" customHeight="1" x14ac:dyDescent="0.25">
      <c r="B84" s="321">
        <v>64</v>
      </c>
      <c r="C84" s="79"/>
      <c r="D84" s="116"/>
      <c r="E84" s="118"/>
      <c r="F84" s="715"/>
      <c r="G84" s="716"/>
    </row>
    <row r="85" spans="2:7" ht="24.95" customHeight="1" x14ac:dyDescent="0.25">
      <c r="B85" s="321">
        <v>65</v>
      </c>
      <c r="C85" s="79"/>
      <c r="D85" s="116"/>
      <c r="E85" s="118"/>
      <c r="F85" s="713"/>
      <c r="G85" s="714"/>
    </row>
    <row r="86" spans="2:7" ht="24.95" customHeight="1" x14ac:dyDescent="0.25">
      <c r="B86" s="321">
        <v>66</v>
      </c>
      <c r="C86" s="79"/>
      <c r="D86" s="116"/>
      <c r="E86" s="118"/>
      <c r="F86" s="715"/>
      <c r="G86" s="716"/>
    </row>
    <row r="87" spans="2:7" ht="24.95" customHeight="1" x14ac:dyDescent="0.25">
      <c r="B87" s="321">
        <v>67</v>
      </c>
      <c r="C87" s="79"/>
      <c r="D87" s="116"/>
      <c r="E87" s="118"/>
      <c r="F87" s="715"/>
      <c r="G87" s="716"/>
    </row>
    <row r="88" spans="2:7" ht="24.95" customHeight="1" x14ac:dyDescent="0.25">
      <c r="B88" s="321">
        <v>68</v>
      </c>
      <c r="C88" s="79"/>
      <c r="D88" s="116"/>
      <c r="E88" s="118"/>
      <c r="F88" s="715"/>
      <c r="G88" s="716"/>
    </row>
    <row r="89" spans="2:7" ht="24.95" customHeight="1" x14ac:dyDescent="0.25">
      <c r="B89" s="321">
        <v>69</v>
      </c>
      <c r="C89" s="79"/>
      <c r="D89" s="116"/>
      <c r="E89" s="118"/>
      <c r="F89" s="715"/>
      <c r="G89" s="716"/>
    </row>
    <row r="90" spans="2:7" ht="24.95" customHeight="1" x14ac:dyDescent="0.25">
      <c r="B90" s="321">
        <v>70</v>
      </c>
      <c r="C90" s="79"/>
      <c r="D90" s="116"/>
      <c r="E90" s="118"/>
      <c r="F90" s="713"/>
      <c r="G90" s="714"/>
    </row>
    <row r="91" spans="2:7" ht="24.95" customHeight="1" x14ac:dyDescent="0.25">
      <c r="B91" s="321">
        <v>71</v>
      </c>
      <c r="C91" s="79"/>
      <c r="D91" s="116"/>
      <c r="E91" s="118"/>
      <c r="F91" s="715"/>
      <c r="G91" s="716"/>
    </row>
    <row r="92" spans="2:7" ht="24.95" customHeight="1" x14ac:dyDescent="0.25">
      <c r="B92" s="321">
        <v>72</v>
      </c>
      <c r="C92" s="79"/>
      <c r="D92" s="116"/>
      <c r="E92" s="118"/>
      <c r="F92" s="715"/>
      <c r="G92" s="716"/>
    </row>
    <row r="93" spans="2:7" ht="24.95" customHeight="1" x14ac:dyDescent="0.25">
      <c r="B93" s="321">
        <v>73</v>
      </c>
      <c r="C93" s="79"/>
      <c r="D93" s="116"/>
      <c r="E93" s="118"/>
      <c r="F93" s="715"/>
      <c r="G93" s="716"/>
    </row>
    <row r="94" spans="2:7" ht="24.95" customHeight="1" x14ac:dyDescent="0.25">
      <c r="B94" s="321">
        <v>74</v>
      </c>
      <c r="C94" s="79"/>
      <c r="D94" s="116"/>
      <c r="E94" s="118"/>
      <c r="F94" s="715"/>
      <c r="G94" s="716"/>
    </row>
    <row r="95" spans="2:7" ht="24.95" customHeight="1" x14ac:dyDescent="0.25">
      <c r="B95" s="321">
        <v>75</v>
      </c>
      <c r="C95" s="79"/>
      <c r="D95" s="116"/>
      <c r="E95" s="118"/>
      <c r="F95" s="713"/>
      <c r="G95" s="714"/>
    </row>
    <row r="96" spans="2:7" ht="24.95" customHeight="1" x14ac:dyDescent="0.25">
      <c r="B96" s="321">
        <v>76</v>
      </c>
      <c r="C96" s="79"/>
      <c r="D96" s="116"/>
      <c r="E96" s="118"/>
      <c r="F96" s="715"/>
      <c r="G96" s="716"/>
    </row>
    <row r="97" spans="2:7" ht="24.95" customHeight="1" x14ac:dyDescent="0.25">
      <c r="B97" s="321">
        <v>77</v>
      </c>
      <c r="C97" s="79"/>
      <c r="D97" s="116"/>
      <c r="E97" s="118"/>
      <c r="F97" s="715"/>
      <c r="G97" s="716"/>
    </row>
    <row r="98" spans="2:7" ht="24.95" customHeight="1" x14ac:dyDescent="0.25">
      <c r="B98" s="321">
        <v>78</v>
      </c>
      <c r="C98" s="79"/>
      <c r="D98" s="116"/>
      <c r="E98" s="118"/>
      <c r="F98" s="715"/>
      <c r="G98" s="716"/>
    </row>
    <row r="99" spans="2:7" ht="24.95" customHeight="1" x14ac:dyDescent="0.25">
      <c r="B99" s="321">
        <v>79</v>
      </c>
      <c r="C99" s="79"/>
      <c r="D99" s="116"/>
      <c r="E99" s="118"/>
      <c r="F99" s="715"/>
      <c r="G99" s="716"/>
    </row>
    <row r="100" spans="2:7" ht="24.95" customHeight="1" x14ac:dyDescent="0.25">
      <c r="B100" s="321">
        <v>80</v>
      </c>
      <c r="C100" s="79"/>
      <c r="D100" s="116"/>
      <c r="E100" s="118"/>
      <c r="F100" s="713"/>
      <c r="G100" s="714"/>
    </row>
    <row r="101" spans="2:7" ht="24.95" customHeight="1" x14ac:dyDescent="0.25">
      <c r="B101" s="321">
        <v>81</v>
      </c>
      <c r="C101" s="79"/>
      <c r="D101" s="116"/>
      <c r="E101" s="118"/>
      <c r="F101" s="715"/>
      <c r="G101" s="716"/>
    </row>
    <row r="102" spans="2:7" ht="24.95" customHeight="1" x14ac:dyDescent="0.25">
      <c r="B102" s="321">
        <v>82</v>
      </c>
      <c r="C102" s="79"/>
      <c r="D102" s="116"/>
      <c r="E102" s="118"/>
      <c r="F102" s="715"/>
      <c r="G102" s="716"/>
    </row>
    <row r="103" spans="2:7" ht="24.95" customHeight="1" x14ac:dyDescent="0.25">
      <c r="B103" s="321">
        <v>83</v>
      </c>
      <c r="C103" s="79"/>
      <c r="D103" s="116"/>
      <c r="E103" s="118"/>
      <c r="F103" s="715"/>
      <c r="G103" s="716"/>
    </row>
    <row r="104" spans="2:7" ht="24.95" customHeight="1" x14ac:dyDescent="0.25">
      <c r="B104" s="321">
        <v>84</v>
      </c>
      <c r="C104" s="79"/>
      <c r="D104" s="116"/>
      <c r="E104" s="118"/>
      <c r="F104" s="715"/>
      <c r="G104" s="716"/>
    </row>
    <row r="105" spans="2:7" ht="24.95" customHeight="1" x14ac:dyDescent="0.25">
      <c r="B105" s="321">
        <v>85</v>
      </c>
      <c r="C105" s="79"/>
      <c r="D105" s="116"/>
      <c r="E105" s="118"/>
      <c r="F105" s="713"/>
      <c r="G105" s="714"/>
    </row>
    <row r="106" spans="2:7" ht="24.95" customHeight="1" x14ac:dyDescent="0.25">
      <c r="B106" s="321">
        <v>86</v>
      </c>
      <c r="C106" s="79"/>
      <c r="D106" s="116"/>
      <c r="E106" s="118"/>
      <c r="F106" s="715"/>
      <c r="G106" s="716"/>
    </row>
    <row r="107" spans="2:7" ht="24.95" customHeight="1" x14ac:dyDescent="0.25">
      <c r="B107" s="321">
        <v>87</v>
      </c>
      <c r="C107" s="79"/>
      <c r="D107" s="116"/>
      <c r="E107" s="118"/>
      <c r="F107" s="715"/>
      <c r="G107" s="716"/>
    </row>
    <row r="108" spans="2:7" ht="24.95" customHeight="1" x14ac:dyDescent="0.25">
      <c r="B108" s="321">
        <v>88</v>
      </c>
      <c r="C108" s="79"/>
      <c r="D108" s="116"/>
      <c r="E108" s="118"/>
      <c r="F108" s="715"/>
      <c r="G108" s="716"/>
    </row>
    <row r="109" spans="2:7" ht="24.95" customHeight="1" x14ac:dyDescent="0.25">
      <c r="B109" s="321">
        <v>89</v>
      </c>
      <c r="C109" s="79"/>
      <c r="D109" s="116"/>
      <c r="E109" s="118"/>
      <c r="F109" s="715"/>
      <c r="G109" s="716"/>
    </row>
    <row r="110" spans="2:7" ht="24.95" customHeight="1" x14ac:dyDescent="0.25">
      <c r="B110" s="321">
        <v>90</v>
      </c>
      <c r="C110" s="79"/>
      <c r="D110" s="116"/>
      <c r="E110" s="118"/>
      <c r="F110" s="713"/>
      <c r="G110" s="714"/>
    </row>
    <row r="111" spans="2:7" ht="24.95" customHeight="1" x14ac:dyDescent="0.25">
      <c r="B111" s="321">
        <v>91</v>
      </c>
      <c r="C111" s="79"/>
      <c r="D111" s="116"/>
      <c r="E111" s="118"/>
      <c r="F111" s="715"/>
      <c r="G111" s="716"/>
    </row>
    <row r="112" spans="2:7" ht="24.95" customHeight="1" x14ac:dyDescent="0.25">
      <c r="B112" s="321">
        <v>92</v>
      </c>
      <c r="C112" s="79"/>
      <c r="D112" s="116"/>
      <c r="E112" s="118"/>
      <c r="F112" s="715"/>
      <c r="G112" s="716"/>
    </row>
    <row r="113" spans="2:7" ht="24.95" customHeight="1" x14ac:dyDescent="0.25">
      <c r="B113" s="321">
        <v>93</v>
      </c>
      <c r="C113" s="79"/>
      <c r="D113" s="116"/>
      <c r="E113" s="118"/>
      <c r="F113" s="715"/>
      <c r="G113" s="716"/>
    </row>
    <row r="114" spans="2:7" ht="24.95" customHeight="1" x14ac:dyDescent="0.25">
      <c r="B114" s="321">
        <v>94</v>
      </c>
      <c r="C114" s="79"/>
      <c r="D114" s="116"/>
      <c r="E114" s="118"/>
      <c r="F114" s="715"/>
      <c r="G114" s="716"/>
    </row>
    <row r="115" spans="2:7" ht="24.95" customHeight="1" x14ac:dyDescent="0.25">
      <c r="B115" s="321">
        <v>95</v>
      </c>
      <c r="C115" s="79"/>
      <c r="D115" s="116"/>
      <c r="E115" s="118"/>
      <c r="F115" s="713"/>
      <c r="G115" s="714"/>
    </row>
    <row r="116" spans="2:7" ht="24.95" customHeight="1" x14ac:dyDescent="0.25">
      <c r="B116" s="321">
        <v>96</v>
      </c>
      <c r="C116" s="79"/>
      <c r="D116" s="116"/>
      <c r="E116" s="118"/>
      <c r="F116" s="715"/>
      <c r="G116" s="716"/>
    </row>
    <row r="117" spans="2:7" ht="24.95" customHeight="1" x14ac:dyDescent="0.25">
      <c r="B117" s="321">
        <v>97</v>
      </c>
      <c r="C117" s="79"/>
      <c r="D117" s="116"/>
      <c r="E117" s="118"/>
      <c r="F117" s="715"/>
      <c r="G117" s="716"/>
    </row>
    <row r="118" spans="2:7" ht="24.95" customHeight="1" x14ac:dyDescent="0.25">
      <c r="B118" s="321">
        <v>98</v>
      </c>
      <c r="C118" s="79"/>
      <c r="D118" s="116"/>
      <c r="E118" s="118"/>
      <c r="F118" s="715"/>
      <c r="G118" s="716"/>
    </row>
    <row r="119" spans="2:7" ht="24.95" customHeight="1" x14ac:dyDescent="0.25">
      <c r="B119" s="321">
        <v>99</v>
      </c>
      <c r="C119" s="79"/>
      <c r="D119" s="116"/>
      <c r="E119" s="118"/>
      <c r="F119" s="715"/>
      <c r="G119" s="716"/>
    </row>
    <row r="120" spans="2:7" ht="24.95" customHeight="1" x14ac:dyDescent="0.25">
      <c r="B120" s="321">
        <v>100</v>
      </c>
      <c r="C120" s="79"/>
      <c r="D120" s="116"/>
      <c r="E120" s="118"/>
      <c r="F120" s="713"/>
      <c r="G120" s="714"/>
    </row>
    <row r="121" spans="2:7" ht="24.95" customHeight="1" x14ac:dyDescent="0.25">
      <c r="B121" s="321">
        <v>101</v>
      </c>
      <c r="C121" s="79"/>
      <c r="D121" s="116"/>
      <c r="E121" s="118"/>
      <c r="F121" s="715"/>
      <c r="G121" s="716"/>
    </row>
    <row r="122" spans="2:7" ht="24.95" customHeight="1" x14ac:dyDescent="0.25">
      <c r="B122" s="321">
        <v>102</v>
      </c>
      <c r="C122" s="79"/>
      <c r="D122" s="116"/>
      <c r="E122" s="118"/>
      <c r="F122" s="715"/>
      <c r="G122" s="716"/>
    </row>
    <row r="123" spans="2:7" ht="24.95" customHeight="1" x14ac:dyDescent="0.25">
      <c r="B123" s="321">
        <v>103</v>
      </c>
      <c r="C123" s="79"/>
      <c r="D123" s="116"/>
      <c r="E123" s="118"/>
      <c r="F123" s="715"/>
      <c r="G123" s="716"/>
    </row>
    <row r="124" spans="2:7" ht="24.95" customHeight="1" x14ac:dyDescent="0.25">
      <c r="B124" s="321">
        <v>104</v>
      </c>
      <c r="C124" s="79"/>
      <c r="D124" s="116"/>
      <c r="E124" s="118"/>
      <c r="F124" s="715"/>
      <c r="G124" s="716"/>
    </row>
    <row r="125" spans="2:7" ht="24.95" customHeight="1" x14ac:dyDescent="0.25">
      <c r="B125" s="321">
        <v>105</v>
      </c>
      <c r="C125" s="79"/>
      <c r="D125" s="116"/>
      <c r="E125" s="118"/>
      <c r="F125" s="713"/>
      <c r="G125" s="714"/>
    </row>
    <row r="126" spans="2:7" ht="24.95" customHeight="1" x14ac:dyDescent="0.25">
      <c r="B126" s="321">
        <v>106</v>
      </c>
      <c r="C126" s="79"/>
      <c r="D126" s="116"/>
      <c r="E126" s="118"/>
      <c r="F126" s="715"/>
      <c r="G126" s="716"/>
    </row>
    <row r="127" spans="2:7" ht="24.95" customHeight="1" x14ac:dyDescent="0.25">
      <c r="B127" s="321">
        <v>107</v>
      </c>
      <c r="C127" s="79"/>
      <c r="D127" s="116"/>
      <c r="E127" s="118"/>
      <c r="F127" s="715"/>
      <c r="G127" s="716"/>
    </row>
    <row r="128" spans="2:7" ht="24.95" customHeight="1" x14ac:dyDescent="0.25">
      <c r="B128" s="321">
        <v>108</v>
      </c>
      <c r="C128" s="79"/>
      <c r="D128" s="116"/>
      <c r="E128" s="118"/>
      <c r="F128" s="715"/>
      <c r="G128" s="716"/>
    </row>
    <row r="129" spans="2:7" ht="24.95" customHeight="1" x14ac:dyDescent="0.25">
      <c r="B129" s="321">
        <v>109</v>
      </c>
      <c r="C129" s="79"/>
      <c r="D129" s="116"/>
      <c r="E129" s="118"/>
      <c r="F129" s="715"/>
      <c r="G129" s="716"/>
    </row>
    <row r="130" spans="2:7" ht="24.95" customHeight="1" x14ac:dyDescent="0.25">
      <c r="B130" s="321">
        <v>110</v>
      </c>
      <c r="C130" s="79"/>
      <c r="D130" s="116"/>
      <c r="E130" s="118"/>
      <c r="F130" s="713"/>
      <c r="G130" s="714"/>
    </row>
    <row r="131" spans="2:7" ht="24.95" customHeight="1" x14ac:dyDescent="0.25">
      <c r="B131" s="321">
        <v>111</v>
      </c>
      <c r="C131" s="79"/>
      <c r="D131" s="116"/>
      <c r="E131" s="118"/>
      <c r="F131" s="715"/>
      <c r="G131" s="716"/>
    </row>
    <row r="132" spans="2:7" ht="24.95" customHeight="1" x14ac:dyDescent="0.25">
      <c r="B132" s="321">
        <v>112</v>
      </c>
      <c r="C132" s="79"/>
      <c r="D132" s="116"/>
      <c r="E132" s="118"/>
      <c r="F132" s="715"/>
      <c r="G132" s="716"/>
    </row>
    <row r="133" spans="2:7" ht="24.95" customHeight="1" x14ac:dyDescent="0.25">
      <c r="B133" s="321">
        <v>113</v>
      </c>
      <c r="C133" s="79"/>
      <c r="D133" s="116"/>
      <c r="E133" s="118"/>
      <c r="F133" s="715"/>
      <c r="G133" s="716"/>
    </row>
    <row r="134" spans="2:7" ht="24.95" customHeight="1" x14ac:dyDescent="0.25">
      <c r="B134" s="321">
        <v>114</v>
      </c>
      <c r="C134" s="79"/>
      <c r="D134" s="116"/>
      <c r="E134" s="118"/>
      <c r="F134" s="715"/>
      <c r="G134" s="716"/>
    </row>
    <row r="135" spans="2:7" ht="24.95" customHeight="1" x14ac:dyDescent="0.25">
      <c r="B135" s="321">
        <v>115</v>
      </c>
      <c r="C135" s="79"/>
      <c r="D135" s="116"/>
      <c r="E135" s="118"/>
      <c r="F135" s="713"/>
      <c r="G135" s="714"/>
    </row>
    <row r="136" spans="2:7" ht="24.95" customHeight="1" x14ac:dyDescent="0.25">
      <c r="B136" s="321">
        <v>116</v>
      </c>
      <c r="C136" s="79"/>
      <c r="D136" s="116"/>
      <c r="E136" s="118"/>
      <c r="F136" s="715"/>
      <c r="G136" s="716"/>
    </row>
    <row r="137" spans="2:7" ht="24.95" customHeight="1" x14ac:dyDescent="0.25">
      <c r="B137" s="321">
        <v>117</v>
      </c>
      <c r="C137" s="79"/>
      <c r="D137" s="116"/>
      <c r="E137" s="118"/>
      <c r="F137" s="715"/>
      <c r="G137" s="716"/>
    </row>
    <row r="138" spans="2:7" ht="24.95" customHeight="1" x14ac:dyDescent="0.25">
      <c r="B138" s="321">
        <v>118</v>
      </c>
      <c r="C138" s="79"/>
      <c r="D138" s="116"/>
      <c r="E138" s="118"/>
      <c r="F138" s="715"/>
      <c r="G138" s="716"/>
    </row>
    <row r="139" spans="2:7" ht="24.95" customHeight="1" x14ac:dyDescent="0.25">
      <c r="B139" s="321">
        <v>119</v>
      </c>
      <c r="C139" s="79"/>
      <c r="D139" s="116"/>
      <c r="E139" s="118"/>
      <c r="F139" s="715"/>
      <c r="G139" s="716"/>
    </row>
    <row r="140" spans="2:7" ht="24.95" customHeight="1" x14ac:dyDescent="0.25">
      <c r="B140" s="321">
        <v>120</v>
      </c>
      <c r="C140" s="79"/>
      <c r="D140" s="116"/>
      <c r="E140" s="118"/>
      <c r="F140" s="713"/>
      <c r="G140" s="714"/>
    </row>
    <row r="141" spans="2:7" ht="24.95" customHeight="1" x14ac:dyDescent="0.25">
      <c r="B141" s="321">
        <v>121</v>
      </c>
      <c r="C141" s="79"/>
      <c r="D141" s="116"/>
      <c r="E141" s="118"/>
      <c r="F141" s="715"/>
      <c r="G141" s="716"/>
    </row>
    <row r="142" spans="2:7" ht="24.95" customHeight="1" x14ac:dyDescent="0.25">
      <c r="B142" s="321">
        <v>122</v>
      </c>
      <c r="C142" s="79"/>
      <c r="D142" s="116"/>
      <c r="E142" s="118"/>
      <c r="F142" s="715"/>
      <c r="G142" s="716"/>
    </row>
    <row r="143" spans="2:7" ht="24.95" customHeight="1" x14ac:dyDescent="0.25">
      <c r="B143" s="321">
        <v>123</v>
      </c>
      <c r="C143" s="79"/>
      <c r="D143" s="116"/>
      <c r="E143" s="118"/>
      <c r="F143" s="715"/>
      <c r="G143" s="716"/>
    </row>
    <row r="144" spans="2:7" ht="24.95" customHeight="1" x14ac:dyDescent="0.25">
      <c r="B144" s="321">
        <v>124</v>
      </c>
      <c r="C144" s="79"/>
      <c r="D144" s="116"/>
      <c r="E144" s="118"/>
      <c r="F144" s="715"/>
      <c r="G144" s="716"/>
    </row>
    <row r="145" spans="2:7" ht="24.95" customHeight="1" x14ac:dyDescent="0.25">
      <c r="B145" s="321">
        <v>125</v>
      </c>
      <c r="C145" s="79"/>
      <c r="D145" s="116"/>
      <c r="E145" s="118"/>
      <c r="F145" s="713"/>
      <c r="G145" s="714"/>
    </row>
    <row r="146" spans="2:7" ht="24.95" customHeight="1" x14ac:dyDescent="0.25">
      <c r="B146" s="321">
        <v>126</v>
      </c>
      <c r="C146" s="79"/>
      <c r="D146" s="116"/>
      <c r="E146" s="118"/>
      <c r="F146" s="715"/>
      <c r="G146" s="716"/>
    </row>
    <row r="147" spans="2:7" ht="24.95" customHeight="1" x14ac:dyDescent="0.25">
      <c r="B147" s="321">
        <v>127</v>
      </c>
      <c r="C147" s="79"/>
      <c r="D147" s="116"/>
      <c r="E147" s="118"/>
      <c r="F147" s="715"/>
      <c r="G147" s="716"/>
    </row>
    <row r="148" spans="2:7" ht="24.95" customHeight="1" x14ac:dyDescent="0.25">
      <c r="B148" s="321">
        <v>128</v>
      </c>
      <c r="C148" s="79"/>
      <c r="D148" s="116"/>
      <c r="E148" s="118"/>
      <c r="F148" s="715"/>
      <c r="G148" s="716"/>
    </row>
    <row r="149" spans="2:7" ht="24.95" customHeight="1" x14ac:dyDescent="0.25">
      <c r="B149" s="321">
        <v>129</v>
      </c>
      <c r="C149" s="79"/>
      <c r="D149" s="116"/>
      <c r="E149" s="118"/>
      <c r="F149" s="715"/>
      <c r="G149" s="716"/>
    </row>
    <row r="150" spans="2:7" ht="24.95" customHeight="1" x14ac:dyDescent="0.25">
      <c r="B150" s="321">
        <v>130</v>
      </c>
      <c r="C150" s="79"/>
      <c r="D150" s="116"/>
      <c r="E150" s="118"/>
      <c r="F150" s="713"/>
      <c r="G150" s="714"/>
    </row>
    <row r="151" spans="2:7" ht="24.95" customHeight="1" x14ac:dyDescent="0.25">
      <c r="B151" s="321">
        <v>131</v>
      </c>
      <c r="C151" s="79"/>
      <c r="D151" s="116"/>
      <c r="E151" s="118"/>
      <c r="F151" s="715"/>
      <c r="G151" s="716"/>
    </row>
    <row r="152" spans="2:7" ht="24.95" customHeight="1" x14ac:dyDescent="0.25">
      <c r="B152" s="321">
        <v>132</v>
      </c>
      <c r="C152" s="79"/>
      <c r="D152" s="116"/>
      <c r="E152" s="118"/>
      <c r="F152" s="715"/>
      <c r="G152" s="716"/>
    </row>
    <row r="153" spans="2:7" ht="24.95" customHeight="1" x14ac:dyDescent="0.25">
      <c r="B153" s="321">
        <v>133</v>
      </c>
      <c r="C153" s="79"/>
      <c r="D153" s="116"/>
      <c r="E153" s="118"/>
      <c r="F153" s="715"/>
      <c r="G153" s="716"/>
    </row>
    <row r="154" spans="2:7" ht="24.95" customHeight="1" x14ac:dyDescent="0.25">
      <c r="B154" s="321">
        <v>134</v>
      </c>
      <c r="C154" s="79"/>
      <c r="D154" s="116"/>
      <c r="E154" s="118"/>
      <c r="F154" s="715"/>
      <c r="G154" s="716"/>
    </row>
    <row r="155" spans="2:7" ht="24.95" customHeight="1" x14ac:dyDescent="0.25">
      <c r="B155" s="321">
        <v>135</v>
      </c>
      <c r="C155" s="79"/>
      <c r="D155" s="116"/>
      <c r="E155" s="118"/>
      <c r="F155" s="713"/>
      <c r="G155" s="714"/>
    </row>
    <row r="156" spans="2:7" ht="24.95" customHeight="1" x14ac:dyDescent="0.25">
      <c r="B156" s="321">
        <v>136</v>
      </c>
      <c r="C156" s="79"/>
      <c r="D156" s="116"/>
      <c r="E156" s="118"/>
      <c r="F156" s="715"/>
      <c r="G156" s="716"/>
    </row>
    <row r="157" spans="2:7" ht="24.95" customHeight="1" x14ac:dyDescent="0.25">
      <c r="B157" s="321">
        <v>137</v>
      </c>
      <c r="C157" s="79"/>
      <c r="D157" s="116"/>
      <c r="E157" s="118"/>
      <c r="F157" s="715"/>
      <c r="G157" s="716"/>
    </row>
    <row r="158" spans="2:7" ht="24.95" customHeight="1" x14ac:dyDescent="0.25">
      <c r="B158" s="321">
        <v>138</v>
      </c>
      <c r="C158" s="79"/>
      <c r="D158" s="116"/>
      <c r="E158" s="118"/>
      <c r="F158" s="715"/>
      <c r="G158" s="716"/>
    </row>
    <row r="159" spans="2:7" ht="24.95" customHeight="1" x14ac:dyDescent="0.25">
      <c r="B159" s="321">
        <v>139</v>
      </c>
      <c r="C159" s="79"/>
      <c r="D159" s="116"/>
      <c r="E159" s="118"/>
      <c r="F159" s="715"/>
      <c r="G159" s="716"/>
    </row>
    <row r="160" spans="2:7" ht="24.95" customHeight="1" x14ac:dyDescent="0.25">
      <c r="B160" s="321">
        <v>140</v>
      </c>
      <c r="C160" s="79"/>
      <c r="D160" s="116"/>
      <c r="E160" s="118"/>
      <c r="F160" s="713"/>
      <c r="G160" s="714"/>
    </row>
    <row r="161" spans="2:7" ht="24.95" customHeight="1" x14ac:dyDescent="0.25">
      <c r="B161" s="321">
        <v>141</v>
      </c>
      <c r="C161" s="79"/>
      <c r="D161" s="116"/>
      <c r="E161" s="118"/>
      <c r="F161" s="715"/>
      <c r="G161" s="716"/>
    </row>
    <row r="162" spans="2:7" ht="24.95" customHeight="1" x14ac:dyDescent="0.25">
      <c r="B162" s="321">
        <v>142</v>
      </c>
      <c r="C162" s="79"/>
      <c r="D162" s="116"/>
      <c r="E162" s="118"/>
      <c r="F162" s="715"/>
      <c r="G162" s="716"/>
    </row>
    <row r="163" spans="2:7" ht="24.95" customHeight="1" x14ac:dyDescent="0.25">
      <c r="B163" s="321">
        <v>143</v>
      </c>
      <c r="C163" s="79"/>
      <c r="D163" s="116"/>
      <c r="E163" s="118"/>
      <c r="F163" s="715"/>
      <c r="G163" s="716"/>
    </row>
    <row r="164" spans="2:7" ht="24.95" customHeight="1" x14ac:dyDescent="0.25">
      <c r="B164" s="321">
        <v>144</v>
      </c>
      <c r="C164" s="79"/>
      <c r="D164" s="116"/>
      <c r="E164" s="118"/>
      <c r="F164" s="715"/>
      <c r="G164" s="716"/>
    </row>
    <row r="165" spans="2:7" ht="24.95" customHeight="1" x14ac:dyDescent="0.25">
      <c r="B165" s="321">
        <v>145</v>
      </c>
      <c r="C165" s="79"/>
      <c r="D165" s="116"/>
      <c r="E165" s="118"/>
      <c r="F165" s="713"/>
      <c r="G165" s="714"/>
    </row>
    <row r="166" spans="2:7" ht="24.95" customHeight="1" x14ac:dyDescent="0.25">
      <c r="B166" s="321">
        <v>146</v>
      </c>
      <c r="C166" s="79"/>
      <c r="D166" s="116"/>
      <c r="E166" s="118"/>
      <c r="F166" s="715"/>
      <c r="G166" s="716"/>
    </row>
    <row r="167" spans="2:7" ht="24.95" customHeight="1" x14ac:dyDescent="0.25">
      <c r="B167" s="321">
        <v>147</v>
      </c>
      <c r="C167" s="79"/>
      <c r="D167" s="116"/>
      <c r="E167" s="118"/>
      <c r="F167" s="715"/>
      <c r="G167" s="716"/>
    </row>
    <row r="168" spans="2:7" ht="24.95" customHeight="1" x14ac:dyDescent="0.25">
      <c r="B168" s="321">
        <v>148</v>
      </c>
      <c r="C168" s="79"/>
      <c r="D168" s="116"/>
      <c r="E168" s="118"/>
      <c r="F168" s="715"/>
      <c r="G168" s="716"/>
    </row>
    <row r="169" spans="2:7" ht="24.95" customHeight="1" x14ac:dyDescent="0.25">
      <c r="B169" s="321">
        <v>149</v>
      </c>
      <c r="C169" s="79"/>
      <c r="D169" s="116"/>
      <c r="E169" s="118"/>
      <c r="F169" s="715"/>
      <c r="G169" s="716"/>
    </row>
    <row r="170" spans="2:7" ht="24.95" customHeight="1" x14ac:dyDescent="0.25">
      <c r="B170" s="321">
        <v>150</v>
      </c>
      <c r="C170" s="79"/>
      <c r="D170" s="116"/>
      <c r="E170" s="118"/>
      <c r="F170" s="713"/>
      <c r="G170" s="714"/>
    </row>
    <row r="171" spans="2:7" ht="24.95" customHeight="1" x14ac:dyDescent="0.25">
      <c r="B171" s="321">
        <v>151</v>
      </c>
      <c r="C171" s="79"/>
      <c r="D171" s="116"/>
      <c r="E171" s="118"/>
      <c r="F171" s="715"/>
      <c r="G171" s="716"/>
    </row>
    <row r="172" spans="2:7" ht="24.95" customHeight="1" x14ac:dyDescent="0.25">
      <c r="B172" s="321">
        <v>152</v>
      </c>
      <c r="C172" s="79"/>
      <c r="D172" s="116"/>
      <c r="E172" s="118"/>
      <c r="F172" s="715"/>
      <c r="G172" s="716"/>
    </row>
    <row r="173" spans="2:7" ht="24.95" customHeight="1" x14ac:dyDescent="0.25">
      <c r="B173" s="321">
        <v>153</v>
      </c>
      <c r="C173" s="79"/>
      <c r="D173" s="116"/>
      <c r="E173" s="118"/>
      <c r="F173" s="715"/>
      <c r="G173" s="716"/>
    </row>
    <row r="174" spans="2:7" ht="24.95" customHeight="1" x14ac:dyDescent="0.25">
      <c r="B174" s="321">
        <v>154</v>
      </c>
      <c r="C174" s="79"/>
      <c r="D174" s="116"/>
      <c r="E174" s="118"/>
      <c r="F174" s="715"/>
      <c r="G174" s="716"/>
    </row>
    <row r="175" spans="2:7" ht="24.95" customHeight="1" x14ac:dyDescent="0.25">
      <c r="B175" s="321">
        <v>155</v>
      </c>
      <c r="C175" s="79"/>
      <c r="D175" s="116"/>
      <c r="E175" s="118"/>
      <c r="F175" s="713"/>
      <c r="G175" s="714"/>
    </row>
    <row r="176" spans="2:7" ht="24.95" customHeight="1" x14ac:dyDescent="0.25">
      <c r="B176" s="321">
        <v>156</v>
      </c>
      <c r="C176" s="79"/>
      <c r="D176" s="116"/>
      <c r="E176" s="118"/>
      <c r="F176" s="715"/>
      <c r="G176" s="716"/>
    </row>
    <row r="177" spans="2:7" ht="24.95" customHeight="1" x14ac:dyDescent="0.25">
      <c r="B177" s="321">
        <v>157</v>
      </c>
      <c r="C177" s="79"/>
      <c r="D177" s="116"/>
      <c r="E177" s="118"/>
      <c r="F177" s="715"/>
      <c r="G177" s="716"/>
    </row>
    <row r="178" spans="2:7" ht="24.95" customHeight="1" x14ac:dyDescent="0.25">
      <c r="B178" s="321">
        <v>158</v>
      </c>
      <c r="C178" s="79"/>
      <c r="D178" s="116"/>
      <c r="E178" s="118"/>
      <c r="F178" s="715"/>
      <c r="G178" s="716"/>
    </row>
    <row r="179" spans="2:7" ht="24.95" customHeight="1" x14ac:dyDescent="0.25">
      <c r="B179" s="321">
        <v>159</v>
      </c>
      <c r="C179" s="79"/>
      <c r="D179" s="116"/>
      <c r="E179" s="118"/>
      <c r="F179" s="715"/>
      <c r="G179" s="716"/>
    </row>
    <row r="180" spans="2:7" ht="24.95" customHeight="1" x14ac:dyDescent="0.25">
      <c r="B180" s="321">
        <v>160</v>
      </c>
      <c r="C180" s="79"/>
      <c r="D180" s="116"/>
      <c r="E180" s="118"/>
      <c r="F180" s="713"/>
      <c r="G180" s="714"/>
    </row>
    <row r="181" spans="2:7" ht="24.95" customHeight="1" x14ac:dyDescent="0.25">
      <c r="B181" s="321">
        <v>161</v>
      </c>
      <c r="C181" s="79"/>
      <c r="D181" s="116"/>
      <c r="E181" s="118"/>
      <c r="F181" s="715"/>
      <c r="G181" s="716"/>
    </row>
    <row r="182" spans="2:7" ht="24.95" customHeight="1" x14ac:dyDescent="0.25">
      <c r="B182" s="321">
        <v>162</v>
      </c>
      <c r="C182" s="79"/>
      <c r="D182" s="116"/>
      <c r="E182" s="118"/>
      <c r="F182" s="715"/>
      <c r="G182" s="716"/>
    </row>
    <row r="183" spans="2:7" ht="24.95" customHeight="1" x14ac:dyDescent="0.25">
      <c r="B183" s="321">
        <v>163</v>
      </c>
      <c r="C183" s="79"/>
      <c r="D183" s="116"/>
      <c r="E183" s="118"/>
      <c r="F183" s="715"/>
      <c r="G183" s="716"/>
    </row>
    <row r="184" spans="2:7" ht="24.95" customHeight="1" x14ac:dyDescent="0.25">
      <c r="B184" s="321">
        <v>164</v>
      </c>
      <c r="C184" s="79"/>
      <c r="D184" s="116"/>
      <c r="E184" s="118"/>
      <c r="F184" s="715"/>
      <c r="G184" s="716"/>
    </row>
    <row r="185" spans="2:7" ht="24.95" customHeight="1" x14ac:dyDescent="0.25">
      <c r="B185" s="321">
        <v>165</v>
      </c>
      <c r="C185" s="79"/>
      <c r="D185" s="116"/>
      <c r="E185" s="118"/>
      <c r="F185" s="713"/>
      <c r="G185" s="714"/>
    </row>
    <row r="186" spans="2:7" ht="24.95" customHeight="1" x14ac:dyDescent="0.25">
      <c r="B186" s="321">
        <v>166</v>
      </c>
      <c r="C186" s="79"/>
      <c r="D186" s="116"/>
      <c r="E186" s="118"/>
      <c r="F186" s="715"/>
      <c r="G186" s="716"/>
    </row>
    <row r="187" spans="2:7" ht="24.95" customHeight="1" x14ac:dyDescent="0.25">
      <c r="B187" s="321">
        <v>167</v>
      </c>
      <c r="C187" s="79"/>
      <c r="D187" s="116"/>
      <c r="E187" s="118"/>
      <c r="F187" s="715"/>
      <c r="G187" s="716"/>
    </row>
    <row r="188" spans="2:7" ht="24.95" customHeight="1" x14ac:dyDescent="0.25">
      <c r="B188" s="321">
        <v>168</v>
      </c>
      <c r="C188" s="79"/>
      <c r="D188" s="116"/>
      <c r="E188" s="118"/>
      <c r="F188" s="715"/>
      <c r="G188" s="716"/>
    </row>
    <row r="189" spans="2:7" ht="24.95" customHeight="1" x14ac:dyDescent="0.25">
      <c r="B189" s="321">
        <v>169</v>
      </c>
      <c r="C189" s="79"/>
      <c r="D189" s="116"/>
      <c r="E189" s="118"/>
      <c r="F189" s="715"/>
      <c r="G189" s="716"/>
    </row>
    <row r="190" spans="2:7" ht="24.95" customHeight="1" x14ac:dyDescent="0.25">
      <c r="B190" s="321">
        <v>170</v>
      </c>
      <c r="C190" s="79"/>
      <c r="D190" s="116"/>
      <c r="E190" s="118"/>
      <c r="F190" s="713"/>
      <c r="G190" s="714"/>
    </row>
    <row r="191" spans="2:7" ht="24.95" customHeight="1" x14ac:dyDescent="0.25">
      <c r="B191" s="321">
        <v>171</v>
      </c>
      <c r="C191" s="79"/>
      <c r="D191" s="116"/>
      <c r="E191" s="118"/>
      <c r="F191" s="715"/>
      <c r="G191" s="716"/>
    </row>
    <row r="192" spans="2:7" ht="24.95" customHeight="1" x14ac:dyDescent="0.25">
      <c r="B192" s="321">
        <v>172</v>
      </c>
      <c r="C192" s="79"/>
      <c r="D192" s="116"/>
      <c r="E192" s="118"/>
      <c r="F192" s="715"/>
      <c r="G192" s="716"/>
    </row>
    <row r="193" spans="2:7" ht="24.95" customHeight="1" x14ac:dyDescent="0.25">
      <c r="B193" s="321">
        <v>173</v>
      </c>
      <c r="C193" s="79"/>
      <c r="D193" s="116"/>
      <c r="E193" s="118"/>
      <c r="F193" s="715"/>
      <c r="G193" s="716"/>
    </row>
    <row r="194" spans="2:7" ht="24.95" customHeight="1" x14ac:dyDescent="0.25">
      <c r="B194" s="321">
        <v>174</v>
      </c>
      <c r="C194" s="79"/>
      <c r="D194" s="116"/>
      <c r="E194" s="118"/>
      <c r="F194" s="715"/>
      <c r="G194" s="716"/>
    </row>
    <row r="195" spans="2:7" ht="24.95" customHeight="1" x14ac:dyDescent="0.25">
      <c r="B195" s="321">
        <v>175</v>
      </c>
      <c r="C195" s="79"/>
      <c r="D195" s="116"/>
      <c r="E195" s="118"/>
      <c r="F195" s="713"/>
      <c r="G195" s="714"/>
    </row>
    <row r="196" spans="2:7" ht="24.95" customHeight="1" x14ac:dyDescent="0.25">
      <c r="B196" s="321">
        <v>176</v>
      </c>
      <c r="C196" s="79"/>
      <c r="D196" s="116"/>
      <c r="E196" s="118"/>
      <c r="F196" s="715"/>
      <c r="G196" s="716"/>
    </row>
    <row r="197" spans="2:7" ht="24.95" customHeight="1" x14ac:dyDescent="0.25">
      <c r="B197" s="321">
        <v>177</v>
      </c>
      <c r="C197" s="79"/>
      <c r="D197" s="116"/>
      <c r="E197" s="118"/>
      <c r="F197" s="715"/>
      <c r="G197" s="716"/>
    </row>
    <row r="198" spans="2:7" ht="24.95" customHeight="1" x14ac:dyDescent="0.25">
      <c r="B198" s="321">
        <v>178</v>
      </c>
      <c r="C198" s="79"/>
      <c r="D198" s="116"/>
      <c r="E198" s="118"/>
      <c r="F198" s="715"/>
      <c r="G198" s="716"/>
    </row>
    <row r="199" spans="2:7" ht="24.95" customHeight="1" x14ac:dyDescent="0.25">
      <c r="B199" s="321">
        <v>179</v>
      </c>
      <c r="C199" s="79"/>
      <c r="D199" s="116"/>
      <c r="E199" s="118"/>
      <c r="F199" s="715"/>
      <c r="G199" s="716"/>
    </row>
    <row r="200" spans="2:7" ht="24.95" customHeight="1" x14ac:dyDescent="0.25">
      <c r="B200" s="321">
        <v>180</v>
      </c>
      <c r="C200" s="79"/>
      <c r="D200" s="116"/>
      <c r="E200" s="118"/>
      <c r="F200" s="713"/>
      <c r="G200" s="714"/>
    </row>
    <row r="201" spans="2:7" ht="24.95" customHeight="1" x14ac:dyDescent="0.25">
      <c r="B201" s="321">
        <v>181</v>
      </c>
      <c r="C201" s="79"/>
      <c r="D201" s="116"/>
      <c r="E201" s="118"/>
      <c r="F201" s="715"/>
      <c r="G201" s="716"/>
    </row>
    <row r="202" spans="2:7" ht="24.95" customHeight="1" x14ac:dyDescent="0.25">
      <c r="B202" s="321">
        <v>182</v>
      </c>
      <c r="C202" s="79"/>
      <c r="D202" s="116"/>
      <c r="E202" s="118"/>
      <c r="F202" s="715"/>
      <c r="G202" s="716"/>
    </row>
    <row r="203" spans="2:7" ht="24.95" customHeight="1" x14ac:dyDescent="0.25">
      <c r="B203" s="321">
        <v>183</v>
      </c>
      <c r="C203" s="79"/>
      <c r="D203" s="116"/>
      <c r="E203" s="118"/>
      <c r="F203" s="715"/>
      <c r="G203" s="716"/>
    </row>
    <row r="204" spans="2:7" ht="24.95" customHeight="1" x14ac:dyDescent="0.25">
      <c r="B204" s="321">
        <v>184</v>
      </c>
      <c r="C204" s="79"/>
      <c r="D204" s="116"/>
      <c r="E204" s="118"/>
      <c r="F204" s="715"/>
      <c r="G204" s="716"/>
    </row>
    <row r="205" spans="2:7" ht="24.95" customHeight="1" x14ac:dyDescent="0.25">
      <c r="B205" s="321">
        <v>185</v>
      </c>
      <c r="C205" s="79"/>
      <c r="D205" s="116"/>
      <c r="E205" s="118"/>
      <c r="F205" s="713"/>
      <c r="G205" s="714"/>
    </row>
    <row r="206" spans="2:7" ht="24.95" customHeight="1" x14ac:dyDescent="0.25">
      <c r="B206" s="321">
        <v>186</v>
      </c>
      <c r="C206" s="79"/>
      <c r="D206" s="116"/>
      <c r="E206" s="118"/>
      <c r="F206" s="715"/>
      <c r="G206" s="716"/>
    </row>
    <row r="207" spans="2:7" ht="24.95" customHeight="1" x14ac:dyDescent="0.25">
      <c r="B207" s="321">
        <v>187</v>
      </c>
      <c r="C207" s="79"/>
      <c r="D207" s="116"/>
      <c r="E207" s="118"/>
      <c r="F207" s="715"/>
      <c r="G207" s="716"/>
    </row>
    <row r="208" spans="2:7" ht="24.95" customHeight="1" x14ac:dyDescent="0.25">
      <c r="B208" s="321">
        <v>188</v>
      </c>
      <c r="C208" s="79"/>
      <c r="D208" s="116"/>
      <c r="E208" s="118"/>
      <c r="F208" s="715"/>
      <c r="G208" s="716"/>
    </row>
    <row r="209" spans="2:7" ht="24.95" customHeight="1" x14ac:dyDescent="0.25">
      <c r="B209" s="321">
        <v>189</v>
      </c>
      <c r="C209" s="79"/>
      <c r="D209" s="116"/>
      <c r="E209" s="118"/>
      <c r="F209" s="715"/>
      <c r="G209" s="716"/>
    </row>
    <row r="210" spans="2:7" ht="24.95" customHeight="1" x14ac:dyDescent="0.25">
      <c r="B210" s="321">
        <v>190</v>
      </c>
      <c r="C210" s="79"/>
      <c r="D210" s="116"/>
      <c r="E210" s="118"/>
      <c r="F210" s="713"/>
      <c r="G210" s="714"/>
    </row>
    <row r="211" spans="2:7" ht="24.95" customHeight="1" x14ac:dyDescent="0.25">
      <c r="B211" s="321">
        <v>191</v>
      </c>
      <c r="C211" s="79"/>
      <c r="D211" s="116"/>
      <c r="E211" s="118"/>
      <c r="F211" s="715"/>
      <c r="G211" s="716"/>
    </row>
    <row r="212" spans="2:7" ht="24.95" customHeight="1" x14ac:dyDescent="0.25">
      <c r="B212" s="321">
        <v>192</v>
      </c>
      <c r="C212" s="79"/>
      <c r="D212" s="116"/>
      <c r="E212" s="118"/>
      <c r="F212" s="715"/>
      <c r="G212" s="716"/>
    </row>
    <row r="213" spans="2:7" ht="24.95" customHeight="1" x14ac:dyDescent="0.25">
      <c r="B213" s="321">
        <v>193</v>
      </c>
      <c r="C213" s="79"/>
      <c r="D213" s="116"/>
      <c r="E213" s="118"/>
      <c r="F213" s="715"/>
      <c r="G213" s="716"/>
    </row>
    <row r="214" spans="2:7" ht="24.95" customHeight="1" x14ac:dyDescent="0.25">
      <c r="B214" s="321">
        <v>194</v>
      </c>
      <c r="C214" s="79"/>
      <c r="D214" s="116"/>
      <c r="E214" s="118"/>
      <c r="F214" s="715"/>
      <c r="G214" s="716"/>
    </row>
    <row r="215" spans="2:7" ht="24.95" customHeight="1" x14ac:dyDescent="0.25">
      <c r="B215" s="321">
        <v>195</v>
      </c>
      <c r="C215" s="79"/>
      <c r="D215" s="116"/>
      <c r="E215" s="118"/>
      <c r="F215" s="713"/>
      <c r="G215" s="714"/>
    </row>
    <row r="216" spans="2:7" ht="24.95" customHeight="1" x14ac:dyDescent="0.25">
      <c r="B216" s="321">
        <v>196</v>
      </c>
      <c r="C216" s="79"/>
      <c r="D216" s="116"/>
      <c r="E216" s="118"/>
      <c r="F216" s="715"/>
      <c r="G216" s="716"/>
    </row>
    <row r="217" spans="2:7" ht="24.95" customHeight="1" x14ac:dyDescent="0.25">
      <c r="B217" s="321">
        <v>197</v>
      </c>
      <c r="C217" s="79"/>
      <c r="D217" s="116"/>
      <c r="E217" s="118"/>
      <c r="F217" s="715"/>
      <c r="G217" s="716"/>
    </row>
    <row r="218" spans="2:7" ht="24.95" customHeight="1" x14ac:dyDescent="0.25">
      <c r="B218" s="321">
        <v>198</v>
      </c>
      <c r="C218" s="79"/>
      <c r="D218" s="116"/>
      <c r="E218" s="118"/>
      <c r="F218" s="715"/>
      <c r="G218" s="716"/>
    </row>
    <row r="219" spans="2:7" ht="24.95" customHeight="1" x14ac:dyDescent="0.25">
      <c r="B219" s="321">
        <v>199</v>
      </c>
      <c r="C219" s="79"/>
      <c r="D219" s="116"/>
      <c r="E219" s="118"/>
      <c r="F219" s="715"/>
      <c r="G219" s="716"/>
    </row>
    <row r="220" spans="2:7" ht="24.95" customHeight="1" x14ac:dyDescent="0.25">
      <c r="B220" s="321">
        <v>200</v>
      </c>
      <c r="C220" s="79"/>
      <c r="D220" s="116"/>
      <c r="E220" s="118"/>
      <c r="F220" s="713"/>
      <c r="G220" s="714"/>
    </row>
    <row r="221" spans="2:7" ht="24.95" customHeight="1" x14ac:dyDescent="0.25">
      <c r="B221" s="321">
        <v>201</v>
      </c>
      <c r="C221" s="79"/>
      <c r="D221" s="116"/>
      <c r="E221" s="118"/>
      <c r="F221" s="715"/>
      <c r="G221" s="716"/>
    </row>
    <row r="222" spans="2:7" ht="24.95" customHeight="1" x14ac:dyDescent="0.25">
      <c r="B222" s="321">
        <v>202</v>
      </c>
      <c r="C222" s="79"/>
      <c r="D222" s="116"/>
      <c r="E222" s="118"/>
      <c r="F222" s="715"/>
      <c r="G222" s="716"/>
    </row>
    <row r="223" spans="2:7" ht="24.95" customHeight="1" x14ac:dyDescent="0.25">
      <c r="B223" s="321">
        <v>203</v>
      </c>
      <c r="C223" s="79"/>
      <c r="D223" s="116"/>
      <c r="E223" s="118"/>
      <c r="F223" s="715"/>
      <c r="G223" s="716"/>
    </row>
    <row r="224" spans="2:7" ht="24.95" customHeight="1" x14ac:dyDescent="0.25">
      <c r="B224" s="321">
        <v>204</v>
      </c>
      <c r="C224" s="79"/>
      <c r="D224" s="116"/>
      <c r="E224" s="118"/>
      <c r="F224" s="715"/>
      <c r="G224" s="716"/>
    </row>
    <row r="225" spans="2:7" ht="24.95" customHeight="1" x14ac:dyDescent="0.25">
      <c r="B225" s="321">
        <v>205</v>
      </c>
      <c r="C225" s="79"/>
      <c r="D225" s="116"/>
      <c r="E225" s="118"/>
      <c r="F225" s="713"/>
      <c r="G225" s="714"/>
    </row>
    <row r="226" spans="2:7" ht="24.95" customHeight="1" x14ac:dyDescent="0.25">
      <c r="B226" s="321">
        <v>206</v>
      </c>
      <c r="C226" s="79"/>
      <c r="D226" s="116"/>
      <c r="E226" s="118"/>
      <c r="F226" s="715"/>
      <c r="G226" s="716"/>
    </row>
    <row r="227" spans="2:7" ht="24.95" customHeight="1" x14ac:dyDescent="0.25">
      <c r="B227" s="321">
        <v>207</v>
      </c>
      <c r="C227" s="79"/>
      <c r="D227" s="116"/>
      <c r="E227" s="118"/>
      <c r="F227" s="715"/>
      <c r="G227" s="716"/>
    </row>
    <row r="228" spans="2:7" ht="24.95" customHeight="1" x14ac:dyDescent="0.25">
      <c r="B228" s="321">
        <v>208</v>
      </c>
      <c r="C228" s="79"/>
      <c r="D228" s="116"/>
      <c r="E228" s="118"/>
      <c r="F228" s="715"/>
      <c r="G228" s="716"/>
    </row>
    <row r="229" spans="2:7" ht="24.95" customHeight="1" x14ac:dyDescent="0.25">
      <c r="B229" s="321">
        <v>209</v>
      </c>
      <c r="C229" s="79"/>
      <c r="D229" s="116"/>
      <c r="E229" s="118"/>
      <c r="F229" s="715"/>
      <c r="G229" s="716"/>
    </row>
    <row r="230" spans="2:7" ht="24.95" customHeight="1" x14ac:dyDescent="0.25">
      <c r="B230" s="321">
        <v>210</v>
      </c>
      <c r="C230" s="79"/>
      <c r="D230" s="116"/>
      <c r="E230" s="118"/>
      <c r="F230" s="713"/>
      <c r="G230" s="714"/>
    </row>
    <row r="231" spans="2:7" ht="24.95" customHeight="1" x14ac:dyDescent="0.25">
      <c r="B231" s="321">
        <v>211</v>
      </c>
      <c r="C231" s="79"/>
      <c r="D231" s="116"/>
      <c r="E231" s="118"/>
      <c r="F231" s="715"/>
      <c r="G231" s="716"/>
    </row>
    <row r="232" spans="2:7" ht="24.95" customHeight="1" x14ac:dyDescent="0.25">
      <c r="B232" s="321">
        <v>212</v>
      </c>
      <c r="C232" s="79"/>
      <c r="D232" s="116"/>
      <c r="E232" s="118"/>
      <c r="F232" s="715"/>
      <c r="G232" s="716"/>
    </row>
    <row r="233" spans="2:7" ht="24.95" customHeight="1" x14ac:dyDescent="0.25">
      <c r="B233" s="321">
        <v>213</v>
      </c>
      <c r="C233" s="79"/>
      <c r="D233" s="116"/>
      <c r="E233" s="118"/>
      <c r="F233" s="715"/>
      <c r="G233" s="716"/>
    </row>
    <row r="234" spans="2:7" ht="24.95" customHeight="1" x14ac:dyDescent="0.25">
      <c r="B234" s="321">
        <v>214</v>
      </c>
      <c r="C234" s="79"/>
      <c r="D234" s="116"/>
      <c r="E234" s="118"/>
      <c r="F234" s="715"/>
      <c r="G234" s="716"/>
    </row>
    <row r="235" spans="2:7" ht="24.95" customHeight="1" x14ac:dyDescent="0.25">
      <c r="B235" s="321">
        <v>215</v>
      </c>
      <c r="C235" s="79"/>
      <c r="D235" s="116"/>
      <c r="E235" s="118"/>
      <c r="F235" s="713"/>
      <c r="G235" s="714"/>
    </row>
    <row r="236" spans="2:7" ht="24.95" customHeight="1" x14ac:dyDescent="0.25">
      <c r="B236" s="321">
        <v>216</v>
      </c>
      <c r="C236" s="79"/>
      <c r="D236" s="116"/>
      <c r="E236" s="118"/>
      <c r="F236" s="715"/>
      <c r="G236" s="716"/>
    </row>
    <row r="237" spans="2:7" ht="24.95" customHeight="1" x14ac:dyDescent="0.25">
      <c r="B237" s="321">
        <v>217</v>
      </c>
      <c r="C237" s="79"/>
      <c r="D237" s="116"/>
      <c r="E237" s="118"/>
      <c r="F237" s="715"/>
      <c r="G237" s="716"/>
    </row>
    <row r="238" spans="2:7" ht="24.95" customHeight="1" x14ac:dyDescent="0.25">
      <c r="B238" s="321">
        <v>218</v>
      </c>
      <c r="C238" s="79"/>
      <c r="D238" s="116"/>
      <c r="E238" s="118"/>
      <c r="F238" s="715"/>
      <c r="G238" s="716"/>
    </row>
    <row r="239" spans="2:7" ht="24.95" customHeight="1" x14ac:dyDescent="0.25">
      <c r="B239" s="321">
        <v>219</v>
      </c>
      <c r="C239" s="79"/>
      <c r="D239" s="116"/>
      <c r="E239" s="118"/>
      <c r="F239" s="715"/>
      <c r="G239" s="716"/>
    </row>
    <row r="240" spans="2:7" ht="24.95" customHeight="1" x14ac:dyDescent="0.25">
      <c r="B240" s="321">
        <v>220</v>
      </c>
      <c r="C240" s="79"/>
      <c r="D240" s="116"/>
      <c r="E240" s="118"/>
      <c r="F240" s="713"/>
      <c r="G240" s="714"/>
    </row>
    <row r="241" spans="2:7" ht="24.95" customHeight="1" x14ac:dyDescent="0.25">
      <c r="B241" s="321">
        <v>221</v>
      </c>
      <c r="C241" s="79"/>
      <c r="D241" s="116"/>
      <c r="E241" s="118"/>
      <c r="F241" s="715"/>
      <c r="G241" s="716"/>
    </row>
    <row r="242" spans="2:7" ht="24.95" customHeight="1" x14ac:dyDescent="0.25">
      <c r="B242" s="321">
        <v>222</v>
      </c>
      <c r="C242" s="79"/>
      <c r="D242" s="116"/>
      <c r="E242" s="118"/>
      <c r="F242" s="715"/>
      <c r="G242" s="716"/>
    </row>
    <row r="243" spans="2:7" ht="24.95" customHeight="1" x14ac:dyDescent="0.25">
      <c r="B243" s="321">
        <v>223</v>
      </c>
      <c r="C243" s="79"/>
      <c r="D243" s="116"/>
      <c r="E243" s="118"/>
      <c r="F243" s="715"/>
      <c r="G243" s="716"/>
    </row>
    <row r="244" spans="2:7" ht="24.95" customHeight="1" x14ac:dyDescent="0.25">
      <c r="B244" s="321">
        <v>224</v>
      </c>
      <c r="C244" s="79"/>
      <c r="D244" s="116"/>
      <c r="E244" s="118"/>
      <c r="F244" s="715"/>
      <c r="G244" s="716"/>
    </row>
    <row r="245" spans="2:7" ht="24.95" customHeight="1" x14ac:dyDescent="0.25">
      <c r="B245" s="321">
        <v>225</v>
      </c>
      <c r="C245" s="79"/>
      <c r="D245" s="116"/>
      <c r="E245" s="118"/>
      <c r="F245" s="713"/>
      <c r="G245" s="714"/>
    </row>
    <row r="246" spans="2:7" ht="24.95" customHeight="1" x14ac:dyDescent="0.25">
      <c r="B246" s="321">
        <v>226</v>
      </c>
      <c r="C246" s="79"/>
      <c r="D246" s="116"/>
      <c r="E246" s="118"/>
      <c r="F246" s="715"/>
      <c r="G246" s="716"/>
    </row>
    <row r="247" spans="2:7" ht="24.95" customHeight="1" x14ac:dyDescent="0.25">
      <c r="B247" s="321">
        <v>227</v>
      </c>
      <c r="C247" s="79"/>
      <c r="D247" s="116"/>
      <c r="E247" s="118"/>
      <c r="F247" s="715"/>
      <c r="G247" s="716"/>
    </row>
    <row r="248" spans="2:7" ht="24.95" customHeight="1" x14ac:dyDescent="0.25">
      <c r="B248" s="321">
        <v>228</v>
      </c>
      <c r="C248" s="79"/>
      <c r="D248" s="116"/>
      <c r="E248" s="118"/>
      <c r="F248" s="715"/>
      <c r="G248" s="716"/>
    </row>
    <row r="249" spans="2:7" ht="24.95" customHeight="1" x14ac:dyDescent="0.25">
      <c r="B249" s="321">
        <v>229</v>
      </c>
      <c r="C249" s="79"/>
      <c r="D249" s="116"/>
      <c r="E249" s="118"/>
      <c r="F249" s="715"/>
      <c r="G249" s="716"/>
    </row>
    <row r="250" spans="2:7" ht="24.95" customHeight="1" x14ac:dyDescent="0.25">
      <c r="B250" s="321">
        <v>230</v>
      </c>
      <c r="C250" s="79"/>
      <c r="D250" s="116"/>
      <c r="E250" s="118"/>
      <c r="F250" s="713"/>
      <c r="G250" s="714"/>
    </row>
    <row r="251" spans="2:7" ht="24.95" customHeight="1" x14ac:dyDescent="0.25">
      <c r="B251" s="321">
        <v>231</v>
      </c>
      <c r="C251" s="79"/>
      <c r="D251" s="116"/>
      <c r="E251" s="118"/>
      <c r="F251" s="715"/>
      <c r="G251" s="716"/>
    </row>
    <row r="252" spans="2:7" ht="24.95" customHeight="1" x14ac:dyDescent="0.25">
      <c r="B252" s="321">
        <v>232</v>
      </c>
      <c r="C252" s="79"/>
      <c r="D252" s="116"/>
      <c r="E252" s="118"/>
      <c r="F252" s="715"/>
      <c r="G252" s="716"/>
    </row>
    <row r="253" spans="2:7" ht="24.95" customHeight="1" x14ac:dyDescent="0.25">
      <c r="B253" s="321">
        <v>233</v>
      </c>
      <c r="C253" s="79"/>
      <c r="D253" s="116"/>
      <c r="E253" s="118"/>
      <c r="F253" s="715"/>
      <c r="G253" s="716"/>
    </row>
    <row r="254" spans="2:7" ht="24.95" customHeight="1" x14ac:dyDescent="0.25">
      <c r="B254" s="321">
        <v>234</v>
      </c>
      <c r="C254" s="79"/>
      <c r="D254" s="116"/>
      <c r="E254" s="118"/>
      <c r="F254" s="715"/>
      <c r="G254" s="716"/>
    </row>
    <row r="255" spans="2:7" ht="24.95" customHeight="1" x14ac:dyDescent="0.25">
      <c r="B255" s="321">
        <v>235</v>
      </c>
      <c r="C255" s="79"/>
      <c r="D255" s="116"/>
      <c r="E255" s="118"/>
      <c r="F255" s="713"/>
      <c r="G255" s="714"/>
    </row>
    <row r="256" spans="2:7" ht="24.95" customHeight="1" x14ac:dyDescent="0.25">
      <c r="B256" s="321">
        <v>236</v>
      </c>
      <c r="C256" s="79"/>
      <c r="D256" s="116"/>
      <c r="E256" s="118"/>
      <c r="F256" s="715"/>
      <c r="G256" s="716"/>
    </row>
    <row r="257" spans="2:7" ht="24.95" customHeight="1" x14ac:dyDescent="0.25">
      <c r="B257" s="321">
        <v>237</v>
      </c>
      <c r="C257" s="79"/>
      <c r="D257" s="116"/>
      <c r="E257" s="118"/>
      <c r="F257" s="715"/>
      <c r="G257" s="716"/>
    </row>
    <row r="258" spans="2:7" ht="24.95" customHeight="1" x14ac:dyDescent="0.25">
      <c r="B258" s="321">
        <v>238</v>
      </c>
      <c r="C258" s="79"/>
      <c r="D258" s="116"/>
      <c r="E258" s="118"/>
      <c r="F258" s="715"/>
      <c r="G258" s="716"/>
    </row>
    <row r="259" spans="2:7" ht="24.95" customHeight="1" x14ac:dyDescent="0.25">
      <c r="B259" s="321">
        <v>239</v>
      </c>
      <c r="C259" s="79"/>
      <c r="D259" s="116"/>
      <c r="E259" s="118"/>
      <c r="F259" s="715"/>
      <c r="G259" s="716"/>
    </row>
    <row r="260" spans="2:7" ht="24.95" customHeight="1" x14ac:dyDescent="0.25">
      <c r="B260" s="321">
        <v>240</v>
      </c>
      <c r="C260" s="79"/>
      <c r="D260" s="116"/>
      <c r="E260" s="118"/>
      <c r="F260" s="713"/>
      <c r="G260" s="714"/>
    </row>
    <row r="261" spans="2:7" ht="24.95" customHeight="1" x14ac:dyDescent="0.25">
      <c r="B261" s="321">
        <v>241</v>
      </c>
      <c r="C261" s="79"/>
      <c r="D261" s="116"/>
      <c r="E261" s="118"/>
      <c r="F261" s="715"/>
      <c r="G261" s="716"/>
    </row>
    <row r="262" spans="2:7" ht="24.95" customHeight="1" x14ac:dyDescent="0.25">
      <c r="B262" s="321">
        <v>242</v>
      </c>
      <c r="C262" s="79"/>
      <c r="D262" s="116"/>
      <c r="E262" s="118"/>
      <c r="F262" s="715"/>
      <c r="G262" s="716"/>
    </row>
    <row r="263" spans="2:7" ht="24.95" customHeight="1" x14ac:dyDescent="0.25">
      <c r="B263" s="321">
        <v>243</v>
      </c>
      <c r="C263" s="79"/>
      <c r="D263" s="116"/>
      <c r="E263" s="118"/>
      <c r="F263" s="715"/>
      <c r="G263" s="716"/>
    </row>
    <row r="264" spans="2:7" ht="24.95" customHeight="1" x14ac:dyDescent="0.25">
      <c r="B264" s="321">
        <v>244</v>
      </c>
      <c r="C264" s="79"/>
      <c r="D264" s="116"/>
      <c r="E264" s="118"/>
      <c r="F264" s="715"/>
      <c r="G264" s="716"/>
    </row>
    <row r="265" spans="2:7" ht="24.95" customHeight="1" x14ac:dyDescent="0.25">
      <c r="B265" s="321">
        <v>245</v>
      </c>
      <c r="C265" s="79"/>
      <c r="D265" s="116"/>
      <c r="E265" s="118"/>
      <c r="F265" s="713"/>
      <c r="G265" s="714"/>
    </row>
    <row r="266" spans="2:7" ht="24.95" customHeight="1" x14ac:dyDescent="0.25">
      <c r="B266" s="321">
        <v>246</v>
      </c>
      <c r="C266" s="79"/>
      <c r="D266" s="116"/>
      <c r="E266" s="118"/>
      <c r="F266" s="715"/>
      <c r="G266" s="716"/>
    </row>
    <row r="267" spans="2:7" ht="24.95" customHeight="1" x14ac:dyDescent="0.25">
      <c r="B267" s="321">
        <v>247</v>
      </c>
      <c r="C267" s="79"/>
      <c r="D267" s="116"/>
      <c r="E267" s="118"/>
      <c r="F267" s="715"/>
      <c r="G267" s="716"/>
    </row>
    <row r="268" spans="2:7" ht="24.95" customHeight="1" x14ac:dyDescent="0.25">
      <c r="B268" s="321">
        <v>248</v>
      </c>
      <c r="C268" s="79"/>
      <c r="D268" s="116"/>
      <c r="E268" s="118"/>
      <c r="F268" s="715"/>
      <c r="G268" s="716"/>
    </row>
    <row r="269" spans="2:7" ht="24.95" customHeight="1" x14ac:dyDescent="0.25">
      <c r="B269" s="321">
        <v>249</v>
      </c>
      <c r="C269" s="79"/>
      <c r="D269" s="116"/>
      <c r="E269" s="118"/>
      <c r="F269" s="715"/>
      <c r="G269" s="716"/>
    </row>
    <row r="270" spans="2:7" ht="24.95" customHeight="1" x14ac:dyDescent="0.25">
      <c r="B270" s="321">
        <v>250</v>
      </c>
      <c r="C270" s="79"/>
      <c r="D270" s="116"/>
      <c r="E270" s="118"/>
      <c r="F270" s="713"/>
      <c r="G270" s="714"/>
    </row>
    <row r="271" spans="2:7" ht="24.95" customHeight="1" x14ac:dyDescent="0.25">
      <c r="B271" s="321">
        <v>251</v>
      </c>
      <c r="C271" s="79"/>
      <c r="D271" s="116"/>
      <c r="E271" s="118"/>
      <c r="F271" s="715"/>
      <c r="G271" s="716"/>
    </row>
    <row r="272" spans="2:7" ht="24.95" customHeight="1" x14ac:dyDescent="0.25">
      <c r="B272" s="321">
        <v>252</v>
      </c>
      <c r="C272" s="79"/>
      <c r="D272" s="116"/>
      <c r="E272" s="118"/>
      <c r="F272" s="715"/>
      <c r="G272" s="716"/>
    </row>
    <row r="273" spans="2:7" ht="24.95" customHeight="1" x14ac:dyDescent="0.25">
      <c r="B273" s="321">
        <v>253</v>
      </c>
      <c r="C273" s="79"/>
      <c r="D273" s="116"/>
      <c r="E273" s="118"/>
      <c r="F273" s="715"/>
      <c r="G273" s="716"/>
    </row>
    <row r="274" spans="2:7" ht="24.95" customHeight="1" x14ac:dyDescent="0.25">
      <c r="B274" s="321">
        <v>254</v>
      </c>
      <c r="C274" s="79"/>
      <c r="D274" s="116"/>
      <c r="E274" s="118"/>
      <c r="F274" s="715"/>
      <c r="G274" s="716"/>
    </row>
    <row r="275" spans="2:7" ht="24.95" customHeight="1" x14ac:dyDescent="0.25">
      <c r="B275" s="321">
        <v>255</v>
      </c>
      <c r="C275" s="79"/>
      <c r="D275" s="116"/>
      <c r="E275" s="118"/>
      <c r="F275" s="713"/>
      <c r="G275" s="714"/>
    </row>
    <row r="276" spans="2:7" ht="24.95" customHeight="1" x14ac:dyDescent="0.25">
      <c r="B276" s="321">
        <v>256</v>
      </c>
      <c r="C276" s="79"/>
      <c r="D276" s="116"/>
      <c r="E276" s="118"/>
      <c r="F276" s="715"/>
      <c r="G276" s="716"/>
    </row>
    <row r="277" spans="2:7" ht="24.95" customHeight="1" x14ac:dyDescent="0.25">
      <c r="B277" s="321">
        <v>257</v>
      </c>
      <c r="C277" s="79"/>
      <c r="D277" s="116"/>
      <c r="E277" s="118"/>
      <c r="F277" s="715"/>
      <c r="G277" s="716"/>
    </row>
    <row r="278" spans="2:7" ht="24.95" customHeight="1" x14ac:dyDescent="0.25">
      <c r="B278" s="321">
        <v>258</v>
      </c>
      <c r="C278" s="79"/>
      <c r="D278" s="116"/>
      <c r="E278" s="118"/>
      <c r="F278" s="715"/>
      <c r="G278" s="716"/>
    </row>
    <row r="279" spans="2:7" ht="24.95" customHeight="1" x14ac:dyDescent="0.25">
      <c r="B279" s="321">
        <v>259</v>
      </c>
      <c r="C279" s="79"/>
      <c r="D279" s="116"/>
      <c r="E279" s="118"/>
      <c r="F279" s="715"/>
      <c r="G279" s="716"/>
    </row>
    <row r="280" spans="2:7" ht="24.95" customHeight="1" x14ac:dyDescent="0.25">
      <c r="B280" s="321">
        <v>260</v>
      </c>
      <c r="C280" s="79"/>
      <c r="D280" s="116"/>
      <c r="E280" s="118"/>
      <c r="F280" s="713"/>
      <c r="G280" s="714"/>
    </row>
    <row r="281" spans="2:7" ht="24.95" customHeight="1" x14ac:dyDescent="0.25">
      <c r="B281" s="321">
        <v>261</v>
      </c>
      <c r="C281" s="79"/>
      <c r="D281" s="116"/>
      <c r="E281" s="118"/>
      <c r="F281" s="715"/>
      <c r="G281" s="716"/>
    </row>
    <row r="282" spans="2:7" ht="24.95" customHeight="1" x14ac:dyDescent="0.25">
      <c r="B282" s="321">
        <v>262</v>
      </c>
      <c r="C282" s="79"/>
      <c r="D282" s="116"/>
      <c r="E282" s="118"/>
      <c r="F282" s="715"/>
      <c r="G282" s="716"/>
    </row>
    <row r="283" spans="2:7" ht="24.95" customHeight="1" x14ac:dyDescent="0.25">
      <c r="B283" s="321">
        <v>263</v>
      </c>
      <c r="C283" s="79"/>
      <c r="D283" s="116"/>
      <c r="E283" s="118"/>
      <c r="F283" s="715"/>
      <c r="G283" s="716"/>
    </row>
    <row r="284" spans="2:7" ht="24.95" customHeight="1" x14ac:dyDescent="0.25">
      <c r="B284" s="321">
        <v>264</v>
      </c>
      <c r="C284" s="79"/>
      <c r="D284" s="116"/>
      <c r="E284" s="118"/>
      <c r="F284" s="715"/>
      <c r="G284" s="716"/>
    </row>
    <row r="285" spans="2:7" ht="24.95" customHeight="1" x14ac:dyDescent="0.25">
      <c r="B285" s="321">
        <v>265</v>
      </c>
      <c r="C285" s="79"/>
      <c r="D285" s="116"/>
      <c r="E285" s="118"/>
      <c r="F285" s="713"/>
      <c r="G285" s="714"/>
    </row>
    <row r="286" spans="2:7" ht="24.95" customHeight="1" x14ac:dyDescent="0.25">
      <c r="B286" s="321">
        <v>266</v>
      </c>
      <c r="C286" s="79"/>
      <c r="D286" s="116"/>
      <c r="E286" s="118"/>
      <c r="F286" s="715"/>
      <c r="G286" s="716"/>
    </row>
    <row r="287" spans="2:7" ht="24.95" customHeight="1" x14ac:dyDescent="0.25">
      <c r="B287" s="321">
        <v>267</v>
      </c>
      <c r="C287" s="79"/>
      <c r="D287" s="116"/>
      <c r="E287" s="118"/>
      <c r="F287" s="715"/>
      <c r="G287" s="716"/>
    </row>
    <row r="288" spans="2:7" ht="24.95" customHeight="1" x14ac:dyDescent="0.25">
      <c r="B288" s="321">
        <v>268</v>
      </c>
      <c r="C288" s="79"/>
      <c r="D288" s="116"/>
      <c r="E288" s="118"/>
      <c r="F288" s="715"/>
      <c r="G288" s="716"/>
    </row>
    <row r="289" spans="2:7" ht="24.95" customHeight="1" x14ac:dyDescent="0.25">
      <c r="B289" s="321">
        <v>269</v>
      </c>
      <c r="C289" s="79"/>
      <c r="D289" s="116"/>
      <c r="E289" s="118"/>
      <c r="F289" s="715"/>
      <c r="G289" s="716"/>
    </row>
    <row r="290" spans="2:7" ht="24.95" customHeight="1" x14ac:dyDescent="0.25">
      <c r="B290" s="321">
        <v>270</v>
      </c>
      <c r="C290" s="79"/>
      <c r="D290" s="116"/>
      <c r="E290" s="118"/>
      <c r="F290" s="713"/>
      <c r="G290" s="714"/>
    </row>
    <row r="291" spans="2:7" ht="24.95" customHeight="1" x14ac:dyDescent="0.25">
      <c r="B291" s="321">
        <v>271</v>
      </c>
      <c r="C291" s="79"/>
      <c r="D291" s="116"/>
      <c r="E291" s="118"/>
      <c r="F291" s="715"/>
      <c r="G291" s="716"/>
    </row>
    <row r="292" spans="2:7" ht="24.95" customHeight="1" x14ac:dyDescent="0.25">
      <c r="B292" s="321">
        <v>272</v>
      </c>
      <c r="C292" s="79"/>
      <c r="D292" s="116"/>
      <c r="E292" s="118"/>
      <c r="F292" s="715"/>
      <c r="G292" s="716"/>
    </row>
    <row r="293" spans="2:7" ht="24.95" customHeight="1" x14ac:dyDescent="0.25">
      <c r="B293" s="321">
        <v>273</v>
      </c>
      <c r="C293" s="79"/>
      <c r="D293" s="116"/>
      <c r="E293" s="118"/>
      <c r="F293" s="715"/>
      <c r="G293" s="716"/>
    </row>
    <row r="294" spans="2:7" ht="24.95" customHeight="1" x14ac:dyDescent="0.25">
      <c r="B294" s="321">
        <v>274</v>
      </c>
      <c r="C294" s="79"/>
      <c r="D294" s="116"/>
      <c r="E294" s="118"/>
      <c r="F294" s="715"/>
      <c r="G294" s="716"/>
    </row>
    <row r="295" spans="2:7" ht="24.95" customHeight="1" x14ac:dyDescent="0.25">
      <c r="B295" s="321">
        <v>275</v>
      </c>
      <c r="C295" s="79"/>
      <c r="D295" s="116"/>
      <c r="E295" s="118"/>
      <c r="F295" s="713"/>
      <c r="G295" s="714"/>
    </row>
    <row r="296" spans="2:7" ht="24.95" customHeight="1" x14ac:dyDescent="0.25">
      <c r="B296" s="321">
        <v>276</v>
      </c>
      <c r="C296" s="79"/>
      <c r="D296" s="116"/>
      <c r="E296" s="118"/>
      <c r="F296" s="715"/>
      <c r="G296" s="716"/>
    </row>
    <row r="297" spans="2:7" ht="24.95" customHeight="1" x14ac:dyDescent="0.25">
      <c r="B297" s="321">
        <v>277</v>
      </c>
      <c r="C297" s="79"/>
      <c r="D297" s="116"/>
      <c r="E297" s="118"/>
      <c r="F297" s="715"/>
      <c r="G297" s="716"/>
    </row>
    <row r="298" spans="2:7" ht="24.95" customHeight="1" x14ac:dyDescent="0.25">
      <c r="B298" s="321">
        <v>278</v>
      </c>
      <c r="C298" s="79"/>
      <c r="D298" s="116"/>
      <c r="E298" s="118"/>
      <c r="F298" s="715"/>
      <c r="G298" s="716"/>
    </row>
    <row r="299" spans="2:7" ht="24.95" customHeight="1" x14ac:dyDescent="0.25">
      <c r="B299" s="321">
        <v>279</v>
      </c>
      <c r="C299" s="79"/>
      <c r="D299" s="116"/>
      <c r="E299" s="118"/>
      <c r="F299" s="715"/>
      <c r="G299" s="716"/>
    </row>
    <row r="300" spans="2:7" ht="24.95" customHeight="1" x14ac:dyDescent="0.25">
      <c r="B300" s="321">
        <v>280</v>
      </c>
      <c r="C300" s="79"/>
      <c r="D300" s="116"/>
      <c r="E300" s="118"/>
      <c r="F300" s="713"/>
      <c r="G300" s="714"/>
    </row>
    <row r="301" spans="2:7" ht="24.95" customHeight="1" x14ac:dyDescent="0.25">
      <c r="B301" s="321">
        <v>281</v>
      </c>
      <c r="C301" s="79"/>
      <c r="D301" s="116"/>
      <c r="E301" s="118"/>
      <c r="F301" s="715"/>
      <c r="G301" s="716"/>
    </row>
    <row r="302" spans="2:7" ht="24.95" customHeight="1" x14ac:dyDescent="0.25">
      <c r="B302" s="321">
        <v>282</v>
      </c>
      <c r="C302" s="79"/>
      <c r="D302" s="116"/>
      <c r="E302" s="118"/>
      <c r="F302" s="715"/>
      <c r="G302" s="716"/>
    </row>
    <row r="303" spans="2:7" ht="24.95" customHeight="1" x14ac:dyDescent="0.25">
      <c r="B303" s="321">
        <v>283</v>
      </c>
      <c r="C303" s="79"/>
      <c r="D303" s="116"/>
      <c r="E303" s="118"/>
      <c r="F303" s="715"/>
      <c r="G303" s="716"/>
    </row>
    <row r="304" spans="2:7" ht="24.95" customHeight="1" x14ac:dyDescent="0.25">
      <c r="B304" s="321">
        <v>284</v>
      </c>
      <c r="C304" s="79"/>
      <c r="D304" s="116"/>
      <c r="E304" s="118"/>
      <c r="F304" s="715"/>
      <c r="G304" s="716"/>
    </row>
    <row r="305" spans="2:7" ht="24.95" customHeight="1" x14ac:dyDescent="0.25">
      <c r="B305" s="321">
        <v>285</v>
      </c>
      <c r="C305" s="79"/>
      <c r="D305" s="116"/>
      <c r="E305" s="118"/>
      <c r="F305" s="713"/>
      <c r="G305" s="714"/>
    </row>
    <row r="306" spans="2:7" ht="24.95" customHeight="1" x14ac:dyDescent="0.25">
      <c r="B306" s="321">
        <v>286</v>
      </c>
      <c r="C306" s="79"/>
      <c r="D306" s="116"/>
      <c r="E306" s="118"/>
      <c r="F306" s="715"/>
      <c r="G306" s="716"/>
    </row>
    <row r="307" spans="2:7" ht="24.95" customHeight="1" x14ac:dyDescent="0.25">
      <c r="B307" s="321">
        <v>287</v>
      </c>
      <c r="C307" s="79"/>
      <c r="D307" s="116"/>
      <c r="E307" s="118"/>
      <c r="F307" s="715"/>
      <c r="G307" s="716"/>
    </row>
    <row r="308" spans="2:7" ht="24.95" customHeight="1" x14ac:dyDescent="0.25">
      <c r="B308" s="321">
        <v>288</v>
      </c>
      <c r="C308" s="79"/>
      <c r="D308" s="116"/>
      <c r="E308" s="118"/>
      <c r="F308" s="715"/>
      <c r="G308" s="716"/>
    </row>
    <row r="309" spans="2:7" ht="24.95" customHeight="1" x14ac:dyDescent="0.25">
      <c r="B309" s="321">
        <v>289</v>
      </c>
      <c r="C309" s="79"/>
      <c r="D309" s="116"/>
      <c r="E309" s="118"/>
      <c r="F309" s="715"/>
      <c r="G309" s="716"/>
    </row>
    <row r="310" spans="2:7" ht="24.95" customHeight="1" x14ac:dyDescent="0.25">
      <c r="B310" s="321">
        <v>290</v>
      </c>
      <c r="C310" s="79"/>
      <c r="D310" s="116"/>
      <c r="E310" s="118"/>
      <c r="F310" s="713"/>
      <c r="G310" s="714"/>
    </row>
    <row r="311" spans="2:7" ht="24.95" customHeight="1" x14ac:dyDescent="0.25">
      <c r="B311" s="321">
        <v>291</v>
      </c>
      <c r="C311" s="79"/>
      <c r="D311" s="116"/>
      <c r="E311" s="118"/>
      <c r="F311" s="715"/>
      <c r="G311" s="716"/>
    </row>
    <row r="312" spans="2:7" ht="24.95" customHeight="1" x14ac:dyDescent="0.25">
      <c r="B312" s="321">
        <v>292</v>
      </c>
      <c r="C312" s="79"/>
      <c r="D312" s="116"/>
      <c r="E312" s="118"/>
      <c r="F312" s="715"/>
      <c r="G312" s="716"/>
    </row>
    <row r="313" spans="2:7" ht="24.95" customHeight="1" x14ac:dyDescent="0.25">
      <c r="B313" s="321">
        <v>293</v>
      </c>
      <c r="C313" s="79"/>
      <c r="D313" s="116"/>
      <c r="E313" s="118"/>
      <c r="F313" s="715"/>
      <c r="G313" s="716"/>
    </row>
    <row r="314" spans="2:7" ht="24.95" customHeight="1" x14ac:dyDescent="0.25">
      <c r="B314" s="321">
        <v>294</v>
      </c>
      <c r="C314" s="79"/>
      <c r="D314" s="116"/>
      <c r="E314" s="118"/>
      <c r="F314" s="715"/>
      <c r="G314" s="716"/>
    </row>
    <row r="315" spans="2:7" ht="24.95" customHeight="1" x14ac:dyDescent="0.25">
      <c r="B315" s="321">
        <v>295</v>
      </c>
      <c r="C315" s="79"/>
      <c r="D315" s="116"/>
      <c r="E315" s="118"/>
      <c r="F315" s="713"/>
      <c r="G315" s="714"/>
    </row>
    <row r="316" spans="2:7" ht="24.95" customHeight="1" x14ac:dyDescent="0.25">
      <c r="B316" s="321">
        <v>296</v>
      </c>
      <c r="C316" s="79"/>
      <c r="D316" s="116"/>
      <c r="E316" s="118"/>
      <c r="F316" s="715"/>
      <c r="G316" s="716"/>
    </row>
    <row r="317" spans="2:7" ht="24.95" customHeight="1" x14ac:dyDescent="0.25">
      <c r="B317" s="321">
        <v>297</v>
      </c>
      <c r="C317" s="79"/>
      <c r="D317" s="116"/>
      <c r="E317" s="118"/>
      <c r="F317" s="715"/>
      <c r="G317" s="716"/>
    </row>
    <row r="318" spans="2:7" ht="24.95" customHeight="1" x14ac:dyDescent="0.25">
      <c r="B318" s="321">
        <v>298</v>
      </c>
      <c r="C318" s="79"/>
      <c r="D318" s="116"/>
      <c r="E318" s="118"/>
      <c r="F318" s="715"/>
      <c r="G318" s="716"/>
    </row>
    <row r="319" spans="2:7" ht="24.95" customHeight="1" x14ac:dyDescent="0.25">
      <c r="B319" s="321">
        <v>299</v>
      </c>
      <c r="C319" s="79"/>
      <c r="D319" s="116"/>
      <c r="E319" s="118"/>
      <c r="F319" s="715"/>
      <c r="G319" s="716"/>
    </row>
    <row r="320" spans="2:7" ht="24.95" customHeight="1" x14ac:dyDescent="0.25">
      <c r="B320" s="321">
        <v>300</v>
      </c>
      <c r="C320" s="79"/>
      <c r="D320" s="116"/>
      <c r="E320" s="118"/>
      <c r="F320" s="713"/>
      <c r="G320" s="714"/>
    </row>
    <row r="321" spans="2:7" ht="24.95" customHeight="1" x14ac:dyDescent="0.25">
      <c r="B321" s="321">
        <v>301</v>
      </c>
      <c r="C321" s="79"/>
      <c r="D321" s="116"/>
      <c r="E321" s="118"/>
      <c r="F321" s="715"/>
      <c r="G321" s="716"/>
    </row>
    <row r="322" spans="2:7" ht="24.95" customHeight="1" x14ac:dyDescent="0.25">
      <c r="B322" s="321">
        <v>302</v>
      </c>
      <c r="C322" s="79"/>
      <c r="D322" s="116"/>
      <c r="E322" s="118"/>
      <c r="F322" s="715"/>
      <c r="G322" s="716"/>
    </row>
    <row r="323" spans="2:7" ht="24.95" customHeight="1" x14ac:dyDescent="0.25">
      <c r="B323" s="321">
        <v>303</v>
      </c>
      <c r="C323" s="79"/>
      <c r="D323" s="116"/>
      <c r="E323" s="118"/>
      <c r="F323" s="715"/>
      <c r="G323" s="716"/>
    </row>
    <row r="324" spans="2:7" ht="24.95" customHeight="1" x14ac:dyDescent="0.25">
      <c r="B324" s="321">
        <v>304</v>
      </c>
      <c r="C324" s="79"/>
      <c r="D324" s="116"/>
      <c r="E324" s="118"/>
      <c r="F324" s="715"/>
      <c r="G324" s="716"/>
    </row>
    <row r="325" spans="2:7" ht="24.95" customHeight="1" x14ac:dyDescent="0.25">
      <c r="B325" s="321">
        <v>305</v>
      </c>
      <c r="C325" s="79"/>
      <c r="D325" s="116"/>
      <c r="E325" s="118"/>
      <c r="F325" s="713"/>
      <c r="G325" s="714"/>
    </row>
    <row r="326" spans="2:7" ht="24.95" customHeight="1" x14ac:dyDescent="0.25">
      <c r="B326" s="321">
        <v>306</v>
      </c>
      <c r="C326" s="79"/>
      <c r="D326" s="116"/>
      <c r="E326" s="118"/>
      <c r="F326" s="715"/>
      <c r="G326" s="716"/>
    </row>
    <row r="327" spans="2:7" ht="24.95" customHeight="1" x14ac:dyDescent="0.25">
      <c r="B327" s="321">
        <v>307</v>
      </c>
      <c r="C327" s="79"/>
      <c r="D327" s="116"/>
      <c r="E327" s="118"/>
      <c r="F327" s="715"/>
      <c r="G327" s="716"/>
    </row>
    <row r="328" spans="2:7" ht="24.95" customHeight="1" x14ac:dyDescent="0.25">
      <c r="B328" s="321">
        <v>308</v>
      </c>
      <c r="C328" s="79"/>
      <c r="D328" s="116"/>
      <c r="E328" s="118"/>
      <c r="F328" s="715"/>
      <c r="G328" s="716"/>
    </row>
    <row r="329" spans="2:7" ht="24.95" customHeight="1" x14ac:dyDescent="0.25">
      <c r="B329" s="321">
        <v>309</v>
      </c>
      <c r="C329" s="79"/>
      <c r="D329" s="116"/>
      <c r="E329" s="118"/>
      <c r="F329" s="715"/>
      <c r="G329" s="716"/>
    </row>
    <row r="330" spans="2:7" ht="24.95" customHeight="1" x14ac:dyDescent="0.25">
      <c r="B330" s="321">
        <v>310</v>
      </c>
      <c r="C330" s="79"/>
      <c r="D330" s="116"/>
      <c r="E330" s="118"/>
      <c r="F330" s="713"/>
      <c r="G330" s="714"/>
    </row>
    <row r="331" spans="2:7" ht="24.95" customHeight="1" x14ac:dyDescent="0.25">
      <c r="B331" s="321">
        <v>311</v>
      </c>
      <c r="C331" s="79"/>
      <c r="D331" s="116"/>
      <c r="E331" s="118"/>
      <c r="F331" s="715"/>
      <c r="G331" s="716"/>
    </row>
    <row r="332" spans="2:7" ht="24.95" customHeight="1" x14ac:dyDescent="0.25">
      <c r="B332" s="321">
        <v>312</v>
      </c>
      <c r="C332" s="79"/>
      <c r="D332" s="116"/>
      <c r="E332" s="118"/>
      <c r="F332" s="715"/>
      <c r="G332" s="716"/>
    </row>
    <row r="333" spans="2:7" ht="24.95" customHeight="1" x14ac:dyDescent="0.25">
      <c r="B333" s="321">
        <v>313</v>
      </c>
      <c r="C333" s="79"/>
      <c r="D333" s="116"/>
      <c r="E333" s="118"/>
      <c r="F333" s="715"/>
      <c r="G333" s="716"/>
    </row>
    <row r="334" spans="2:7" ht="24.95" customHeight="1" x14ac:dyDescent="0.25">
      <c r="B334" s="321">
        <v>314</v>
      </c>
      <c r="C334" s="79"/>
      <c r="D334" s="116"/>
      <c r="E334" s="118"/>
      <c r="F334" s="715"/>
      <c r="G334" s="716"/>
    </row>
    <row r="335" spans="2:7" ht="24.95" customHeight="1" x14ac:dyDescent="0.25">
      <c r="B335" s="321">
        <v>315</v>
      </c>
      <c r="C335" s="79"/>
      <c r="D335" s="116"/>
      <c r="E335" s="118"/>
      <c r="F335" s="713"/>
      <c r="G335" s="714"/>
    </row>
    <row r="336" spans="2:7" ht="24.95" customHeight="1" x14ac:dyDescent="0.25">
      <c r="B336" s="321">
        <v>316</v>
      </c>
      <c r="C336" s="79"/>
      <c r="D336" s="116"/>
      <c r="E336" s="118"/>
      <c r="F336" s="715"/>
      <c r="G336" s="716"/>
    </row>
    <row r="337" spans="2:7" ht="24.95" customHeight="1" x14ac:dyDescent="0.25">
      <c r="B337" s="321">
        <v>317</v>
      </c>
      <c r="C337" s="79"/>
      <c r="D337" s="116"/>
      <c r="E337" s="118"/>
      <c r="F337" s="715"/>
      <c r="G337" s="716"/>
    </row>
    <row r="338" spans="2:7" ht="24.95" customHeight="1" x14ac:dyDescent="0.25">
      <c r="B338" s="321">
        <v>318</v>
      </c>
      <c r="C338" s="79"/>
      <c r="D338" s="116"/>
      <c r="E338" s="118"/>
      <c r="F338" s="715"/>
      <c r="G338" s="716"/>
    </row>
    <row r="339" spans="2:7" ht="24.95" customHeight="1" x14ac:dyDescent="0.25">
      <c r="B339" s="321">
        <v>319</v>
      </c>
      <c r="C339" s="79"/>
      <c r="D339" s="116"/>
      <c r="E339" s="118"/>
      <c r="F339" s="715"/>
      <c r="G339" s="716"/>
    </row>
    <row r="340" spans="2:7" ht="24.95" customHeight="1" x14ac:dyDescent="0.25">
      <c r="B340" s="321">
        <v>320</v>
      </c>
      <c r="C340" s="79"/>
      <c r="D340" s="116"/>
      <c r="E340" s="118"/>
      <c r="F340" s="713"/>
      <c r="G340" s="714"/>
    </row>
    <row r="341" spans="2:7" ht="24.95" customHeight="1" x14ac:dyDescent="0.25">
      <c r="B341" s="321">
        <v>321</v>
      </c>
      <c r="C341" s="79"/>
      <c r="D341" s="116"/>
      <c r="E341" s="118"/>
      <c r="F341" s="715"/>
      <c r="G341" s="716"/>
    </row>
    <row r="342" spans="2:7" ht="24.95" customHeight="1" x14ac:dyDescent="0.25">
      <c r="B342" s="321">
        <v>322</v>
      </c>
      <c r="C342" s="79"/>
      <c r="D342" s="116"/>
      <c r="E342" s="118"/>
      <c r="F342" s="715"/>
      <c r="G342" s="716"/>
    </row>
    <row r="343" spans="2:7" ht="24.95" customHeight="1" x14ac:dyDescent="0.25">
      <c r="B343" s="321">
        <v>323</v>
      </c>
      <c r="C343" s="79"/>
      <c r="D343" s="116"/>
      <c r="E343" s="118"/>
      <c r="F343" s="715"/>
      <c r="G343" s="716"/>
    </row>
    <row r="344" spans="2:7" ht="24.95" customHeight="1" x14ac:dyDescent="0.25">
      <c r="B344" s="321">
        <v>324</v>
      </c>
      <c r="C344" s="79"/>
      <c r="D344" s="116"/>
      <c r="E344" s="118"/>
      <c r="F344" s="715"/>
      <c r="G344" s="716"/>
    </row>
    <row r="345" spans="2:7" ht="24.95" customHeight="1" x14ac:dyDescent="0.25">
      <c r="B345" s="321">
        <v>325</v>
      </c>
      <c r="C345" s="79"/>
      <c r="D345" s="116"/>
      <c r="E345" s="118"/>
      <c r="F345" s="713"/>
      <c r="G345" s="714"/>
    </row>
    <row r="346" spans="2:7" ht="24.95" customHeight="1" x14ac:dyDescent="0.25">
      <c r="B346" s="321">
        <v>326</v>
      </c>
      <c r="C346" s="79"/>
      <c r="D346" s="116"/>
      <c r="E346" s="118"/>
      <c r="F346" s="715"/>
      <c r="G346" s="716"/>
    </row>
    <row r="347" spans="2:7" ht="24.95" customHeight="1" x14ac:dyDescent="0.25">
      <c r="B347" s="321">
        <v>327</v>
      </c>
      <c r="C347" s="79"/>
      <c r="D347" s="116"/>
      <c r="E347" s="118"/>
      <c r="F347" s="715"/>
      <c r="G347" s="716"/>
    </row>
    <row r="348" spans="2:7" ht="24.95" customHeight="1" x14ac:dyDescent="0.25">
      <c r="B348" s="321">
        <v>328</v>
      </c>
      <c r="C348" s="79"/>
      <c r="D348" s="116"/>
      <c r="E348" s="118"/>
      <c r="F348" s="715"/>
      <c r="G348" s="716"/>
    </row>
    <row r="349" spans="2:7" ht="24.95" customHeight="1" x14ac:dyDescent="0.25">
      <c r="B349" s="321">
        <v>329</v>
      </c>
      <c r="C349" s="79"/>
      <c r="D349" s="116"/>
      <c r="E349" s="118"/>
      <c r="F349" s="715"/>
      <c r="G349" s="716"/>
    </row>
    <row r="350" spans="2:7" ht="24.95" customHeight="1" x14ac:dyDescent="0.25">
      <c r="B350" s="321">
        <v>330</v>
      </c>
      <c r="C350" s="79"/>
      <c r="D350" s="116"/>
      <c r="E350" s="118"/>
      <c r="F350" s="713"/>
      <c r="G350" s="714"/>
    </row>
    <row r="351" spans="2:7" ht="24.95" customHeight="1" x14ac:dyDescent="0.25">
      <c r="B351" s="321">
        <v>331</v>
      </c>
      <c r="C351" s="79"/>
      <c r="D351" s="116"/>
      <c r="E351" s="118"/>
      <c r="F351" s="715"/>
      <c r="G351" s="716"/>
    </row>
    <row r="352" spans="2:7" ht="24.95" customHeight="1" x14ac:dyDescent="0.25">
      <c r="B352" s="321">
        <v>332</v>
      </c>
      <c r="C352" s="79"/>
      <c r="D352" s="116"/>
      <c r="E352" s="118"/>
      <c r="F352" s="715"/>
      <c r="G352" s="716"/>
    </row>
    <row r="353" spans="2:7" ht="24.95" customHeight="1" x14ac:dyDescent="0.25">
      <c r="B353" s="321">
        <v>333</v>
      </c>
      <c r="C353" s="79"/>
      <c r="D353" s="116"/>
      <c r="E353" s="118"/>
      <c r="F353" s="715"/>
      <c r="G353" s="716"/>
    </row>
    <row r="354" spans="2:7" ht="24.95" customHeight="1" x14ac:dyDescent="0.25">
      <c r="B354" s="321">
        <v>334</v>
      </c>
      <c r="C354" s="79"/>
      <c r="D354" s="116"/>
      <c r="E354" s="118"/>
      <c r="F354" s="715"/>
      <c r="G354" s="716"/>
    </row>
    <row r="355" spans="2:7" ht="24.95" customHeight="1" x14ac:dyDescent="0.25">
      <c r="B355" s="321">
        <v>335</v>
      </c>
      <c r="C355" s="79"/>
      <c r="D355" s="116"/>
      <c r="E355" s="118"/>
      <c r="F355" s="713"/>
      <c r="G355" s="714"/>
    </row>
    <row r="356" spans="2:7" ht="24.95" customHeight="1" x14ac:dyDescent="0.25">
      <c r="B356" s="321">
        <v>336</v>
      </c>
      <c r="C356" s="79"/>
      <c r="D356" s="116"/>
      <c r="E356" s="118"/>
      <c r="F356" s="715"/>
      <c r="G356" s="716"/>
    </row>
    <row r="357" spans="2:7" ht="24.95" customHeight="1" x14ac:dyDescent="0.25">
      <c r="B357" s="321">
        <v>337</v>
      </c>
      <c r="C357" s="79"/>
      <c r="D357" s="116"/>
      <c r="E357" s="118"/>
      <c r="F357" s="715"/>
      <c r="G357" s="716"/>
    </row>
    <row r="358" spans="2:7" ht="24.95" customHeight="1" x14ac:dyDescent="0.25">
      <c r="B358" s="321">
        <v>338</v>
      </c>
      <c r="C358" s="79"/>
      <c r="D358" s="116"/>
      <c r="E358" s="118"/>
      <c r="F358" s="715"/>
      <c r="G358" s="716"/>
    </row>
    <row r="359" spans="2:7" ht="24.95" customHeight="1" x14ac:dyDescent="0.25">
      <c r="B359" s="321">
        <v>339</v>
      </c>
      <c r="C359" s="79"/>
      <c r="D359" s="116"/>
      <c r="E359" s="118"/>
      <c r="F359" s="715"/>
      <c r="G359" s="716"/>
    </row>
    <row r="360" spans="2:7" ht="24.95" customHeight="1" x14ac:dyDescent="0.25">
      <c r="B360" s="321">
        <v>340</v>
      </c>
      <c r="C360" s="79"/>
      <c r="D360" s="116"/>
      <c r="E360" s="118"/>
      <c r="F360" s="713"/>
      <c r="G360" s="714"/>
    </row>
    <row r="361" spans="2:7" ht="24.95" customHeight="1" x14ac:dyDescent="0.25">
      <c r="B361" s="321">
        <v>341</v>
      </c>
      <c r="C361" s="79"/>
      <c r="D361" s="116"/>
      <c r="E361" s="118"/>
      <c r="F361" s="715"/>
      <c r="G361" s="716"/>
    </row>
    <row r="362" spans="2:7" ht="24.95" customHeight="1" x14ac:dyDescent="0.25">
      <c r="B362" s="321">
        <v>342</v>
      </c>
      <c r="C362" s="79"/>
      <c r="D362" s="116"/>
      <c r="E362" s="118"/>
      <c r="F362" s="715"/>
      <c r="G362" s="716"/>
    </row>
    <row r="363" spans="2:7" ht="24.95" customHeight="1" x14ac:dyDescent="0.25">
      <c r="B363" s="321">
        <v>343</v>
      </c>
      <c r="C363" s="79"/>
      <c r="D363" s="116"/>
      <c r="E363" s="118"/>
      <c r="F363" s="715"/>
      <c r="G363" s="716"/>
    </row>
    <row r="364" spans="2:7" ht="24.95" customHeight="1" x14ac:dyDescent="0.25">
      <c r="B364" s="321">
        <v>344</v>
      </c>
      <c r="C364" s="79"/>
      <c r="D364" s="116"/>
      <c r="E364" s="118"/>
      <c r="F364" s="715"/>
      <c r="G364" s="716"/>
    </row>
    <row r="365" spans="2:7" ht="24.95" customHeight="1" x14ac:dyDescent="0.25">
      <c r="B365" s="321">
        <v>345</v>
      </c>
      <c r="C365" s="79"/>
      <c r="D365" s="116"/>
      <c r="E365" s="118"/>
      <c r="F365" s="713"/>
      <c r="G365" s="714"/>
    </row>
    <row r="366" spans="2:7" ht="24.95" customHeight="1" x14ac:dyDescent="0.25">
      <c r="B366" s="321">
        <v>346</v>
      </c>
      <c r="C366" s="79"/>
      <c r="D366" s="116"/>
      <c r="E366" s="118"/>
      <c r="F366" s="715"/>
      <c r="G366" s="716"/>
    </row>
    <row r="367" spans="2:7" ht="24.95" customHeight="1" x14ac:dyDescent="0.25">
      <c r="B367" s="321">
        <v>347</v>
      </c>
      <c r="C367" s="79"/>
      <c r="D367" s="116"/>
      <c r="E367" s="118"/>
      <c r="F367" s="715"/>
      <c r="G367" s="716"/>
    </row>
    <row r="368" spans="2:7" ht="24.95" customHeight="1" x14ac:dyDescent="0.25">
      <c r="B368" s="321">
        <v>348</v>
      </c>
      <c r="C368" s="79"/>
      <c r="D368" s="116"/>
      <c r="E368" s="118"/>
      <c r="F368" s="715"/>
      <c r="G368" s="716"/>
    </row>
    <row r="369" spans="2:7" ht="24.95" customHeight="1" x14ac:dyDescent="0.25">
      <c r="B369" s="321">
        <v>349</v>
      </c>
      <c r="C369" s="79"/>
      <c r="D369" s="116"/>
      <c r="E369" s="118"/>
      <c r="F369" s="715"/>
      <c r="G369" s="716"/>
    </row>
    <row r="370" spans="2:7" ht="24.95" customHeight="1" x14ac:dyDescent="0.25">
      <c r="B370" s="321">
        <v>350</v>
      </c>
      <c r="C370" s="79"/>
      <c r="D370" s="116"/>
      <c r="E370" s="118"/>
      <c r="F370" s="713"/>
      <c r="G370" s="714"/>
    </row>
    <row r="371" spans="2:7" ht="24.95" customHeight="1" x14ac:dyDescent="0.25">
      <c r="B371" s="321">
        <v>351</v>
      </c>
      <c r="C371" s="79"/>
      <c r="D371" s="116"/>
      <c r="E371" s="118"/>
      <c r="F371" s="715"/>
      <c r="G371" s="716"/>
    </row>
    <row r="372" spans="2:7" ht="24.95" customHeight="1" x14ac:dyDescent="0.25">
      <c r="B372" s="321">
        <v>352</v>
      </c>
      <c r="C372" s="79"/>
      <c r="D372" s="116"/>
      <c r="E372" s="118"/>
      <c r="F372" s="715"/>
      <c r="G372" s="716"/>
    </row>
    <row r="373" spans="2:7" ht="24.95" customHeight="1" x14ac:dyDescent="0.25">
      <c r="B373" s="321">
        <v>353</v>
      </c>
      <c r="C373" s="79"/>
      <c r="D373" s="116"/>
      <c r="E373" s="118"/>
      <c r="F373" s="715"/>
      <c r="G373" s="716"/>
    </row>
    <row r="374" spans="2:7" ht="24.95" customHeight="1" x14ac:dyDescent="0.25">
      <c r="B374" s="321">
        <v>354</v>
      </c>
      <c r="C374" s="79"/>
      <c r="D374" s="116"/>
      <c r="E374" s="118"/>
      <c r="F374" s="715"/>
      <c r="G374" s="716"/>
    </row>
    <row r="375" spans="2:7" ht="24.95" customHeight="1" x14ac:dyDescent="0.25">
      <c r="B375" s="321">
        <v>355</v>
      </c>
      <c r="C375" s="79"/>
      <c r="D375" s="116"/>
      <c r="E375" s="118"/>
      <c r="F375" s="713"/>
      <c r="G375" s="714"/>
    </row>
    <row r="376" spans="2:7" ht="24.95" customHeight="1" x14ac:dyDescent="0.25">
      <c r="B376" s="321">
        <v>356</v>
      </c>
      <c r="C376" s="79"/>
      <c r="D376" s="116"/>
      <c r="E376" s="118"/>
      <c r="F376" s="715"/>
      <c r="G376" s="716"/>
    </row>
    <row r="377" spans="2:7" ht="24.95" customHeight="1" x14ac:dyDescent="0.25">
      <c r="B377" s="321">
        <v>357</v>
      </c>
      <c r="C377" s="79"/>
      <c r="D377" s="116"/>
      <c r="E377" s="118"/>
      <c r="F377" s="715"/>
      <c r="G377" s="716"/>
    </row>
    <row r="378" spans="2:7" ht="24.95" customHeight="1" x14ac:dyDescent="0.25">
      <c r="B378" s="321">
        <v>358</v>
      </c>
      <c r="C378" s="79"/>
      <c r="D378" s="116"/>
      <c r="E378" s="118"/>
      <c r="F378" s="715"/>
      <c r="G378" s="716"/>
    </row>
    <row r="379" spans="2:7" ht="24.95" customHeight="1" x14ac:dyDescent="0.25">
      <c r="B379" s="321">
        <v>359</v>
      </c>
      <c r="C379" s="79"/>
      <c r="D379" s="116"/>
      <c r="E379" s="118"/>
      <c r="F379" s="715"/>
      <c r="G379" s="716"/>
    </row>
    <row r="380" spans="2:7" ht="24.95" customHeight="1" x14ac:dyDescent="0.25">
      <c r="B380" s="321">
        <v>360</v>
      </c>
      <c r="C380" s="79"/>
      <c r="D380" s="116"/>
      <c r="E380" s="118"/>
      <c r="F380" s="713"/>
      <c r="G380" s="714"/>
    </row>
    <row r="381" spans="2:7" ht="24.95" customHeight="1" x14ac:dyDescent="0.25">
      <c r="B381" s="321">
        <v>361</v>
      </c>
      <c r="C381" s="79"/>
      <c r="D381" s="116"/>
      <c r="E381" s="118"/>
      <c r="F381" s="715"/>
      <c r="G381" s="716"/>
    </row>
    <row r="382" spans="2:7" ht="24.95" customHeight="1" x14ac:dyDescent="0.25">
      <c r="B382" s="321">
        <v>362</v>
      </c>
      <c r="C382" s="79"/>
      <c r="D382" s="116"/>
      <c r="E382" s="118"/>
      <c r="F382" s="715"/>
      <c r="G382" s="716"/>
    </row>
    <row r="383" spans="2:7" ht="24.95" customHeight="1" x14ac:dyDescent="0.25">
      <c r="B383" s="321">
        <v>363</v>
      </c>
      <c r="C383" s="79"/>
      <c r="D383" s="116"/>
      <c r="E383" s="118"/>
      <c r="F383" s="715"/>
      <c r="G383" s="716"/>
    </row>
    <row r="384" spans="2:7" ht="24.95" customHeight="1" x14ac:dyDescent="0.25">
      <c r="B384" s="321">
        <v>364</v>
      </c>
      <c r="C384" s="79"/>
      <c r="D384" s="116"/>
      <c r="E384" s="118"/>
      <c r="F384" s="715"/>
      <c r="G384" s="716"/>
    </row>
    <row r="385" spans="2:7" ht="24.95" customHeight="1" x14ac:dyDescent="0.25">
      <c r="B385" s="321">
        <v>365</v>
      </c>
      <c r="C385" s="79"/>
      <c r="D385" s="116"/>
      <c r="E385" s="118"/>
      <c r="F385" s="713"/>
      <c r="G385" s="714"/>
    </row>
    <row r="386" spans="2:7" ht="24.95" customHeight="1" x14ac:dyDescent="0.25">
      <c r="B386" s="321">
        <v>366</v>
      </c>
      <c r="C386" s="79"/>
      <c r="D386" s="116"/>
      <c r="E386" s="118"/>
      <c r="F386" s="715"/>
      <c r="G386" s="716"/>
    </row>
    <row r="387" spans="2:7" ht="24.95" customHeight="1" x14ac:dyDescent="0.25">
      <c r="B387" s="321">
        <v>367</v>
      </c>
      <c r="C387" s="79"/>
      <c r="D387" s="116"/>
      <c r="E387" s="118"/>
      <c r="F387" s="715"/>
      <c r="G387" s="716"/>
    </row>
    <row r="388" spans="2:7" ht="24.95" customHeight="1" x14ac:dyDescent="0.25">
      <c r="B388" s="321">
        <v>368</v>
      </c>
      <c r="C388" s="79"/>
      <c r="D388" s="116"/>
      <c r="E388" s="118"/>
      <c r="F388" s="715"/>
      <c r="G388" s="716"/>
    </row>
    <row r="389" spans="2:7" ht="24.95" customHeight="1" x14ac:dyDescent="0.25">
      <c r="B389" s="321">
        <v>369</v>
      </c>
      <c r="C389" s="79"/>
      <c r="D389" s="116"/>
      <c r="E389" s="118"/>
      <c r="F389" s="715"/>
      <c r="G389" s="716"/>
    </row>
    <row r="390" spans="2:7" ht="24.95" customHeight="1" x14ac:dyDescent="0.25">
      <c r="B390" s="321">
        <v>370</v>
      </c>
      <c r="C390" s="79"/>
      <c r="D390" s="116"/>
      <c r="E390" s="118"/>
      <c r="F390" s="713"/>
      <c r="G390" s="714"/>
    </row>
    <row r="391" spans="2:7" ht="24.95" customHeight="1" x14ac:dyDescent="0.25">
      <c r="B391" s="321">
        <v>371</v>
      </c>
      <c r="C391" s="79"/>
      <c r="D391" s="116"/>
      <c r="E391" s="118"/>
      <c r="F391" s="715"/>
      <c r="G391" s="716"/>
    </row>
    <row r="392" spans="2:7" ht="24.95" customHeight="1" x14ac:dyDescent="0.25">
      <c r="B392" s="321">
        <v>372</v>
      </c>
      <c r="C392" s="79"/>
      <c r="D392" s="116"/>
      <c r="E392" s="118"/>
      <c r="F392" s="715"/>
      <c r="G392" s="716"/>
    </row>
    <row r="393" spans="2:7" ht="24.95" customHeight="1" x14ac:dyDescent="0.25">
      <c r="B393" s="321">
        <v>373</v>
      </c>
      <c r="C393" s="79"/>
      <c r="D393" s="116"/>
      <c r="E393" s="118"/>
      <c r="F393" s="715"/>
      <c r="G393" s="716"/>
    </row>
    <row r="394" spans="2:7" ht="24.95" customHeight="1" x14ac:dyDescent="0.25">
      <c r="B394" s="321">
        <v>374</v>
      </c>
      <c r="C394" s="79"/>
      <c r="D394" s="116"/>
      <c r="E394" s="118"/>
      <c r="F394" s="715"/>
      <c r="G394" s="716"/>
    </row>
    <row r="395" spans="2:7" ht="24.95" customHeight="1" x14ac:dyDescent="0.25">
      <c r="B395" s="321">
        <v>375</v>
      </c>
      <c r="C395" s="79"/>
      <c r="D395" s="116"/>
      <c r="E395" s="118"/>
      <c r="F395" s="713"/>
      <c r="G395" s="714"/>
    </row>
    <row r="396" spans="2:7" ht="24.95" customHeight="1" x14ac:dyDescent="0.25">
      <c r="B396" s="321">
        <v>376</v>
      </c>
      <c r="C396" s="79"/>
      <c r="D396" s="116"/>
      <c r="E396" s="118"/>
      <c r="F396" s="715"/>
      <c r="G396" s="716"/>
    </row>
    <row r="397" spans="2:7" ht="24.95" customHeight="1" x14ac:dyDescent="0.25">
      <c r="B397" s="321">
        <v>377</v>
      </c>
      <c r="C397" s="79"/>
      <c r="D397" s="116"/>
      <c r="E397" s="118"/>
      <c r="F397" s="715"/>
      <c r="G397" s="716"/>
    </row>
    <row r="398" spans="2:7" ht="24.95" customHeight="1" x14ac:dyDescent="0.25">
      <c r="B398" s="321">
        <v>378</v>
      </c>
      <c r="C398" s="79"/>
      <c r="D398" s="116"/>
      <c r="E398" s="118"/>
      <c r="F398" s="715"/>
      <c r="G398" s="716"/>
    </row>
    <row r="399" spans="2:7" ht="24.95" customHeight="1" x14ac:dyDescent="0.25">
      <c r="B399" s="321">
        <v>379</v>
      </c>
      <c r="C399" s="79"/>
      <c r="D399" s="116"/>
      <c r="E399" s="118"/>
      <c r="F399" s="715"/>
      <c r="G399" s="716"/>
    </row>
    <row r="400" spans="2:7" ht="24.95" customHeight="1" x14ac:dyDescent="0.25">
      <c r="B400" s="321">
        <v>380</v>
      </c>
      <c r="C400" s="79"/>
      <c r="D400" s="116"/>
      <c r="E400" s="118"/>
      <c r="F400" s="713"/>
      <c r="G400" s="714"/>
    </row>
    <row r="401" spans="2:7" ht="24.95" customHeight="1" x14ac:dyDescent="0.25">
      <c r="B401" s="321">
        <v>381</v>
      </c>
      <c r="C401" s="79"/>
      <c r="D401" s="116"/>
      <c r="E401" s="118"/>
      <c r="F401" s="715"/>
      <c r="G401" s="716"/>
    </row>
    <row r="402" spans="2:7" ht="24.95" customHeight="1" x14ac:dyDescent="0.25">
      <c r="B402" s="321">
        <v>382</v>
      </c>
      <c r="C402" s="79"/>
      <c r="D402" s="116"/>
      <c r="E402" s="118"/>
      <c r="F402" s="715"/>
      <c r="G402" s="716"/>
    </row>
    <row r="403" spans="2:7" ht="24.95" customHeight="1" x14ac:dyDescent="0.25">
      <c r="B403" s="321">
        <v>383</v>
      </c>
      <c r="C403" s="79"/>
      <c r="D403" s="116"/>
      <c r="E403" s="118"/>
      <c r="F403" s="715"/>
      <c r="G403" s="716"/>
    </row>
    <row r="404" spans="2:7" ht="24.95" customHeight="1" x14ac:dyDescent="0.25">
      <c r="B404" s="321">
        <v>384</v>
      </c>
      <c r="C404" s="79"/>
      <c r="D404" s="116"/>
      <c r="E404" s="118"/>
      <c r="F404" s="715"/>
      <c r="G404" s="716"/>
    </row>
    <row r="405" spans="2:7" ht="24.95" customHeight="1" x14ac:dyDescent="0.25">
      <c r="B405" s="321">
        <v>385</v>
      </c>
      <c r="C405" s="79"/>
      <c r="D405" s="116"/>
      <c r="E405" s="118"/>
      <c r="F405" s="713"/>
      <c r="G405" s="714"/>
    </row>
    <row r="406" spans="2:7" ht="24.95" customHeight="1" x14ac:dyDescent="0.25">
      <c r="B406" s="321">
        <v>386</v>
      </c>
      <c r="C406" s="79"/>
      <c r="D406" s="116"/>
      <c r="E406" s="118"/>
      <c r="F406" s="715"/>
      <c r="G406" s="716"/>
    </row>
    <row r="407" spans="2:7" ht="24.95" customHeight="1" x14ac:dyDescent="0.25">
      <c r="B407" s="321">
        <v>387</v>
      </c>
      <c r="C407" s="79"/>
      <c r="D407" s="116"/>
      <c r="E407" s="118"/>
      <c r="F407" s="715"/>
      <c r="G407" s="716"/>
    </row>
    <row r="408" spans="2:7" ht="24.95" customHeight="1" x14ac:dyDescent="0.25">
      <c r="B408" s="321">
        <v>388</v>
      </c>
      <c r="C408" s="79"/>
      <c r="D408" s="116"/>
      <c r="E408" s="118"/>
      <c r="F408" s="715"/>
      <c r="G408" s="716"/>
    </row>
    <row r="409" spans="2:7" ht="24.95" customHeight="1" x14ac:dyDescent="0.25">
      <c r="B409" s="321">
        <v>389</v>
      </c>
      <c r="C409" s="79"/>
      <c r="D409" s="116"/>
      <c r="E409" s="118"/>
      <c r="F409" s="715"/>
      <c r="G409" s="716"/>
    </row>
    <row r="410" spans="2:7" ht="24.95" customHeight="1" x14ac:dyDescent="0.25">
      <c r="B410" s="321">
        <v>390</v>
      </c>
      <c r="C410" s="79"/>
      <c r="D410" s="116"/>
      <c r="E410" s="118"/>
      <c r="F410" s="713"/>
      <c r="G410" s="714"/>
    </row>
    <row r="411" spans="2:7" ht="24.95" customHeight="1" x14ac:dyDescent="0.25">
      <c r="B411" s="321">
        <v>391</v>
      </c>
      <c r="C411" s="79"/>
      <c r="D411" s="116"/>
      <c r="E411" s="118"/>
      <c r="F411" s="715"/>
      <c r="G411" s="716"/>
    </row>
    <row r="412" spans="2:7" ht="24.95" customHeight="1" x14ac:dyDescent="0.25">
      <c r="B412" s="321">
        <v>392</v>
      </c>
      <c r="C412" s="79"/>
      <c r="D412" s="116"/>
      <c r="E412" s="118"/>
      <c r="F412" s="715"/>
      <c r="G412" s="716"/>
    </row>
    <row r="413" spans="2:7" ht="24.95" customHeight="1" x14ac:dyDescent="0.25">
      <c r="B413" s="321">
        <v>393</v>
      </c>
      <c r="C413" s="79"/>
      <c r="D413" s="116"/>
      <c r="E413" s="118"/>
      <c r="F413" s="715"/>
      <c r="G413" s="716"/>
    </row>
    <row r="414" spans="2:7" ht="24.95" customHeight="1" x14ac:dyDescent="0.25">
      <c r="B414" s="321">
        <v>394</v>
      </c>
      <c r="C414" s="79"/>
      <c r="D414" s="116"/>
      <c r="E414" s="118"/>
      <c r="F414" s="715"/>
      <c r="G414" s="716"/>
    </row>
    <row r="415" spans="2:7" ht="24.95" customHeight="1" x14ac:dyDescent="0.25">
      <c r="B415" s="321">
        <v>395</v>
      </c>
      <c r="C415" s="79"/>
      <c r="D415" s="116"/>
      <c r="E415" s="118"/>
      <c r="F415" s="713"/>
      <c r="G415" s="714"/>
    </row>
    <row r="416" spans="2:7" ht="24.95" customHeight="1" x14ac:dyDescent="0.25">
      <c r="B416" s="321">
        <v>396</v>
      </c>
      <c r="C416" s="79"/>
      <c r="D416" s="116"/>
      <c r="E416" s="118"/>
      <c r="F416" s="715"/>
      <c r="G416" s="716"/>
    </row>
    <row r="417" spans="2:7" ht="24.95" customHeight="1" x14ac:dyDescent="0.25">
      <c r="B417" s="321">
        <v>397</v>
      </c>
      <c r="C417" s="79"/>
      <c r="D417" s="116"/>
      <c r="E417" s="118"/>
      <c r="F417" s="715"/>
      <c r="G417" s="716"/>
    </row>
    <row r="418" spans="2:7" ht="24.95" customHeight="1" x14ac:dyDescent="0.25">
      <c r="B418" s="321">
        <v>398</v>
      </c>
      <c r="C418" s="79"/>
      <c r="D418" s="116"/>
      <c r="E418" s="118"/>
      <c r="F418" s="715"/>
      <c r="G418" s="716"/>
    </row>
    <row r="419" spans="2:7" ht="24.95" customHeight="1" x14ac:dyDescent="0.25">
      <c r="B419" s="321">
        <v>399</v>
      </c>
      <c r="C419" s="79"/>
      <c r="D419" s="116"/>
      <c r="E419" s="118"/>
      <c r="F419" s="715"/>
      <c r="G419" s="716"/>
    </row>
    <row r="420" spans="2:7" ht="24.95" customHeight="1" x14ac:dyDescent="0.25">
      <c r="B420" s="321">
        <v>400</v>
      </c>
      <c r="C420" s="79"/>
      <c r="D420" s="116"/>
      <c r="E420" s="118"/>
      <c r="F420" s="713"/>
      <c r="G420" s="714"/>
    </row>
    <row r="421" spans="2:7" ht="24.95" customHeight="1" x14ac:dyDescent="0.25">
      <c r="B421" s="321">
        <v>401</v>
      </c>
      <c r="C421" s="79"/>
      <c r="D421" s="116"/>
      <c r="E421" s="118"/>
      <c r="F421" s="715"/>
      <c r="G421" s="716"/>
    </row>
    <row r="422" spans="2:7" ht="24.95" customHeight="1" x14ac:dyDescent="0.25">
      <c r="B422" s="321">
        <v>402</v>
      </c>
      <c r="C422" s="79"/>
      <c r="D422" s="116"/>
      <c r="E422" s="118"/>
      <c r="F422" s="715"/>
      <c r="G422" s="716"/>
    </row>
    <row r="423" spans="2:7" ht="24.95" customHeight="1" x14ac:dyDescent="0.25">
      <c r="B423" s="321">
        <v>403</v>
      </c>
      <c r="C423" s="79"/>
      <c r="D423" s="116"/>
      <c r="E423" s="118"/>
      <c r="F423" s="715"/>
      <c r="G423" s="716"/>
    </row>
    <row r="424" spans="2:7" ht="24.95" customHeight="1" x14ac:dyDescent="0.25">
      <c r="B424" s="321">
        <v>404</v>
      </c>
      <c r="C424" s="79"/>
      <c r="D424" s="116"/>
      <c r="E424" s="118"/>
      <c r="F424" s="715"/>
      <c r="G424" s="716"/>
    </row>
    <row r="425" spans="2:7" ht="24.95" customHeight="1" x14ac:dyDescent="0.25">
      <c r="B425" s="321">
        <v>405</v>
      </c>
      <c r="C425" s="79"/>
      <c r="D425" s="116"/>
      <c r="E425" s="118"/>
      <c r="F425" s="713"/>
      <c r="G425" s="714"/>
    </row>
    <row r="426" spans="2:7" ht="24.95" customHeight="1" x14ac:dyDescent="0.25">
      <c r="B426" s="321">
        <v>406</v>
      </c>
      <c r="C426" s="79"/>
      <c r="D426" s="116"/>
      <c r="E426" s="118"/>
      <c r="F426" s="715"/>
      <c r="G426" s="716"/>
    </row>
    <row r="427" spans="2:7" ht="24.95" customHeight="1" x14ac:dyDescent="0.25">
      <c r="B427" s="321">
        <v>407</v>
      </c>
      <c r="C427" s="79"/>
      <c r="D427" s="116"/>
      <c r="E427" s="118"/>
      <c r="F427" s="715"/>
      <c r="G427" s="716"/>
    </row>
    <row r="428" spans="2:7" ht="24.95" customHeight="1" x14ac:dyDescent="0.25">
      <c r="B428" s="321">
        <v>408</v>
      </c>
      <c r="C428" s="79"/>
      <c r="D428" s="116"/>
      <c r="E428" s="118"/>
      <c r="F428" s="715"/>
      <c r="G428" s="716"/>
    </row>
    <row r="429" spans="2:7" ht="24.95" customHeight="1" x14ac:dyDescent="0.25">
      <c r="B429" s="321">
        <v>409</v>
      </c>
      <c r="C429" s="79"/>
      <c r="D429" s="116"/>
      <c r="E429" s="118"/>
      <c r="F429" s="715"/>
      <c r="G429" s="716"/>
    </row>
    <row r="430" spans="2:7" ht="24.95" customHeight="1" x14ac:dyDescent="0.25">
      <c r="B430" s="321">
        <v>410</v>
      </c>
      <c r="C430" s="79"/>
      <c r="D430" s="116"/>
      <c r="E430" s="118"/>
      <c r="F430" s="713"/>
      <c r="G430" s="714"/>
    </row>
    <row r="431" spans="2:7" ht="24.95" customHeight="1" x14ac:dyDescent="0.25">
      <c r="B431" s="321">
        <v>411</v>
      </c>
      <c r="C431" s="79"/>
      <c r="D431" s="116"/>
      <c r="E431" s="118"/>
      <c r="F431" s="715"/>
      <c r="G431" s="716"/>
    </row>
    <row r="432" spans="2:7" ht="24.95" customHeight="1" x14ac:dyDescent="0.25">
      <c r="B432" s="321">
        <v>412</v>
      </c>
      <c r="C432" s="79"/>
      <c r="D432" s="116"/>
      <c r="E432" s="118"/>
      <c r="F432" s="715"/>
      <c r="G432" s="716"/>
    </row>
    <row r="433" spans="2:7" ht="24.95" customHeight="1" x14ac:dyDescent="0.25">
      <c r="B433" s="321">
        <v>413</v>
      </c>
      <c r="C433" s="79"/>
      <c r="D433" s="116"/>
      <c r="E433" s="118"/>
      <c r="F433" s="715"/>
      <c r="G433" s="716"/>
    </row>
    <row r="434" spans="2:7" ht="24.95" customHeight="1" x14ac:dyDescent="0.25">
      <c r="B434" s="321">
        <v>414</v>
      </c>
      <c r="C434" s="79"/>
      <c r="D434" s="116"/>
      <c r="E434" s="118"/>
      <c r="F434" s="715"/>
      <c r="G434" s="716"/>
    </row>
    <row r="435" spans="2:7" ht="24.95" customHeight="1" x14ac:dyDescent="0.25">
      <c r="B435" s="321">
        <v>415</v>
      </c>
      <c r="C435" s="79"/>
      <c r="D435" s="116"/>
      <c r="E435" s="118"/>
      <c r="F435" s="713"/>
      <c r="G435" s="714"/>
    </row>
    <row r="436" spans="2:7" ht="24.95" customHeight="1" x14ac:dyDescent="0.25">
      <c r="B436" s="321">
        <v>416</v>
      </c>
      <c r="C436" s="79"/>
      <c r="D436" s="116"/>
      <c r="E436" s="118"/>
      <c r="F436" s="715"/>
      <c r="G436" s="716"/>
    </row>
    <row r="437" spans="2:7" ht="24.95" customHeight="1" x14ac:dyDescent="0.25">
      <c r="B437" s="321">
        <v>417</v>
      </c>
      <c r="C437" s="79"/>
      <c r="D437" s="116"/>
      <c r="E437" s="118"/>
      <c r="F437" s="715"/>
      <c r="G437" s="716"/>
    </row>
    <row r="438" spans="2:7" ht="24.95" customHeight="1" x14ac:dyDescent="0.25">
      <c r="B438" s="321">
        <v>418</v>
      </c>
      <c r="C438" s="79"/>
      <c r="D438" s="116"/>
      <c r="E438" s="118"/>
      <c r="F438" s="715"/>
      <c r="G438" s="716"/>
    </row>
    <row r="439" spans="2:7" ht="24.95" customHeight="1" x14ac:dyDescent="0.25">
      <c r="B439" s="321">
        <v>419</v>
      </c>
      <c r="C439" s="79"/>
      <c r="D439" s="116"/>
      <c r="E439" s="118"/>
      <c r="F439" s="715"/>
      <c r="G439" s="716"/>
    </row>
    <row r="440" spans="2:7" ht="24.95" customHeight="1" thickBot="1" x14ac:dyDescent="0.3">
      <c r="B440" s="321">
        <v>420</v>
      </c>
      <c r="C440" s="80"/>
      <c r="D440" s="117"/>
      <c r="E440" s="119"/>
      <c r="F440" s="721"/>
      <c r="G440" s="722"/>
    </row>
  </sheetData>
  <sheetProtection algorithmName="SHA-512" hashValue="Hroru/ZrSJ2RDanTPq11M4UDCkjKGvVjikbYsj3GVF8Xf3Xb7JyuJ+I4+fBYwO/5nwSc1j/I2m2ib8U6RudU1g==" saltValue="tpgYFu/hIAC75rtWPwlPmA==" spinCount="100000" sheet="1" selectLockedCells="1"/>
  <mergeCells count="434">
    <mergeCell ref="F440:G440"/>
    <mergeCell ref="E15:G15"/>
    <mergeCell ref="E16:G16"/>
    <mergeCell ref="E17:G17"/>
    <mergeCell ref="F18:G18"/>
    <mergeCell ref="F19:G19"/>
    <mergeCell ref="F435:G435"/>
    <mergeCell ref="F436:G436"/>
    <mergeCell ref="F437:G437"/>
    <mergeCell ref="F438:G438"/>
    <mergeCell ref="F439:G439"/>
    <mergeCell ref="F430:G430"/>
    <mergeCell ref="F431:G431"/>
    <mergeCell ref="F432:G432"/>
    <mergeCell ref="F433:G433"/>
    <mergeCell ref="F434:G434"/>
    <mergeCell ref="F425:G425"/>
    <mergeCell ref="F426:G426"/>
    <mergeCell ref="F427:G427"/>
    <mergeCell ref="F428:G428"/>
    <mergeCell ref="F429:G429"/>
    <mergeCell ref="F420:G420"/>
    <mergeCell ref="F421:G421"/>
    <mergeCell ref="F422:G422"/>
    <mergeCell ref="F423:G423"/>
    <mergeCell ref="F424:G424"/>
    <mergeCell ref="F415:G415"/>
    <mergeCell ref="F416:G416"/>
    <mergeCell ref="F417:G417"/>
    <mergeCell ref="F418:G418"/>
    <mergeCell ref="F419:G419"/>
    <mergeCell ref="F410:G410"/>
    <mergeCell ref="F411:G411"/>
    <mergeCell ref="F412:G412"/>
    <mergeCell ref="F413:G413"/>
    <mergeCell ref="F414:G414"/>
    <mergeCell ref="F405:G405"/>
    <mergeCell ref="F406:G406"/>
    <mergeCell ref="F407:G407"/>
    <mergeCell ref="F408:G408"/>
    <mergeCell ref="F409:G409"/>
    <mergeCell ref="F400:G400"/>
    <mergeCell ref="F401:G401"/>
    <mergeCell ref="F402:G402"/>
    <mergeCell ref="F403:G403"/>
    <mergeCell ref="F404:G404"/>
    <mergeCell ref="F395:G395"/>
    <mergeCell ref="F396:G396"/>
    <mergeCell ref="F397:G397"/>
    <mergeCell ref="F398:G398"/>
    <mergeCell ref="F399:G399"/>
    <mergeCell ref="F390:G390"/>
    <mergeCell ref="F391:G391"/>
    <mergeCell ref="F392:G392"/>
    <mergeCell ref="F393:G393"/>
    <mergeCell ref="F394:G394"/>
    <mergeCell ref="F385:G385"/>
    <mergeCell ref="F386:G386"/>
    <mergeCell ref="F387:G387"/>
    <mergeCell ref="F388:G388"/>
    <mergeCell ref="F389:G389"/>
    <mergeCell ref="F380:G380"/>
    <mergeCell ref="F381:G381"/>
    <mergeCell ref="F382:G382"/>
    <mergeCell ref="F383:G383"/>
    <mergeCell ref="F384:G384"/>
    <mergeCell ref="F375:G375"/>
    <mergeCell ref="F376:G376"/>
    <mergeCell ref="F377:G377"/>
    <mergeCell ref="F378:G378"/>
    <mergeCell ref="F379:G379"/>
    <mergeCell ref="F370:G370"/>
    <mergeCell ref="F371:G371"/>
    <mergeCell ref="F372:G372"/>
    <mergeCell ref="F373:G373"/>
    <mergeCell ref="F374:G374"/>
    <mergeCell ref="F365:G365"/>
    <mergeCell ref="F366:G366"/>
    <mergeCell ref="F367:G367"/>
    <mergeCell ref="F368:G368"/>
    <mergeCell ref="F369:G369"/>
    <mergeCell ref="F360:G360"/>
    <mergeCell ref="F361:G361"/>
    <mergeCell ref="F362:G362"/>
    <mergeCell ref="F363:G363"/>
    <mergeCell ref="F364:G364"/>
    <mergeCell ref="F355:G355"/>
    <mergeCell ref="F356:G356"/>
    <mergeCell ref="F357:G357"/>
    <mergeCell ref="F358:G358"/>
    <mergeCell ref="F359:G359"/>
    <mergeCell ref="F350:G350"/>
    <mergeCell ref="F351:G351"/>
    <mergeCell ref="F352:G352"/>
    <mergeCell ref="F353:G353"/>
    <mergeCell ref="F354:G354"/>
    <mergeCell ref="F345:G345"/>
    <mergeCell ref="F346:G346"/>
    <mergeCell ref="F347:G347"/>
    <mergeCell ref="F348:G348"/>
    <mergeCell ref="F349:G349"/>
    <mergeCell ref="F340:G340"/>
    <mergeCell ref="F341:G341"/>
    <mergeCell ref="F342:G342"/>
    <mergeCell ref="F343:G343"/>
    <mergeCell ref="F344:G344"/>
    <mergeCell ref="F335:G335"/>
    <mergeCell ref="F336:G336"/>
    <mergeCell ref="F337:G337"/>
    <mergeCell ref="F338:G338"/>
    <mergeCell ref="F339:G339"/>
    <mergeCell ref="F330:G330"/>
    <mergeCell ref="F331:G331"/>
    <mergeCell ref="F332:G332"/>
    <mergeCell ref="F333:G333"/>
    <mergeCell ref="F334:G334"/>
    <mergeCell ref="F325:G325"/>
    <mergeCell ref="F326:G326"/>
    <mergeCell ref="F327:G327"/>
    <mergeCell ref="F328:G328"/>
    <mergeCell ref="F329:G329"/>
    <mergeCell ref="F320:G320"/>
    <mergeCell ref="F321:G321"/>
    <mergeCell ref="F322:G322"/>
    <mergeCell ref="F323:G323"/>
    <mergeCell ref="F324:G324"/>
    <mergeCell ref="F315:G315"/>
    <mergeCell ref="F316:G316"/>
    <mergeCell ref="F317:G317"/>
    <mergeCell ref="F318:G318"/>
    <mergeCell ref="F319:G319"/>
    <mergeCell ref="F310:G310"/>
    <mergeCell ref="F311:G311"/>
    <mergeCell ref="F312:G312"/>
    <mergeCell ref="F313:G313"/>
    <mergeCell ref="F314:G314"/>
    <mergeCell ref="F305:G305"/>
    <mergeCell ref="F306:G306"/>
    <mergeCell ref="F307:G307"/>
    <mergeCell ref="F308:G308"/>
    <mergeCell ref="F309:G309"/>
    <mergeCell ref="F300:G300"/>
    <mergeCell ref="F301:G301"/>
    <mergeCell ref="F302:G302"/>
    <mergeCell ref="F303:G303"/>
    <mergeCell ref="F304:G304"/>
    <mergeCell ref="F295:G295"/>
    <mergeCell ref="F296:G296"/>
    <mergeCell ref="F297:G297"/>
    <mergeCell ref="F298:G298"/>
    <mergeCell ref="F299:G299"/>
    <mergeCell ref="F290:G290"/>
    <mergeCell ref="F291:G291"/>
    <mergeCell ref="F292:G292"/>
    <mergeCell ref="F293:G293"/>
    <mergeCell ref="F294:G294"/>
    <mergeCell ref="F285:G285"/>
    <mergeCell ref="F286:G286"/>
    <mergeCell ref="F287:G287"/>
    <mergeCell ref="F288:G288"/>
    <mergeCell ref="F289:G289"/>
    <mergeCell ref="F280:G280"/>
    <mergeCell ref="F281:G281"/>
    <mergeCell ref="F282:G282"/>
    <mergeCell ref="F283:G283"/>
    <mergeCell ref="F284:G284"/>
    <mergeCell ref="F275:G275"/>
    <mergeCell ref="F276:G276"/>
    <mergeCell ref="F277:G277"/>
    <mergeCell ref="F278:G278"/>
    <mergeCell ref="F279:G279"/>
    <mergeCell ref="F270:G270"/>
    <mergeCell ref="F271:G271"/>
    <mergeCell ref="F272:G272"/>
    <mergeCell ref="F273:G273"/>
    <mergeCell ref="F274:G274"/>
    <mergeCell ref="F265:G265"/>
    <mergeCell ref="F266:G266"/>
    <mergeCell ref="F267:G267"/>
    <mergeCell ref="F268:G268"/>
    <mergeCell ref="F269:G269"/>
    <mergeCell ref="F260:G260"/>
    <mergeCell ref="F261:G261"/>
    <mergeCell ref="F262:G262"/>
    <mergeCell ref="F263:G263"/>
    <mergeCell ref="F264:G264"/>
    <mergeCell ref="F255:G255"/>
    <mergeCell ref="F256:G256"/>
    <mergeCell ref="F257:G257"/>
    <mergeCell ref="F258:G258"/>
    <mergeCell ref="F259:G259"/>
    <mergeCell ref="F250:G250"/>
    <mergeCell ref="F251:G251"/>
    <mergeCell ref="F252:G252"/>
    <mergeCell ref="F253:G253"/>
    <mergeCell ref="F254:G254"/>
    <mergeCell ref="F245:G245"/>
    <mergeCell ref="F246:G246"/>
    <mergeCell ref="F247:G247"/>
    <mergeCell ref="F248:G248"/>
    <mergeCell ref="F249:G249"/>
    <mergeCell ref="F240:G240"/>
    <mergeCell ref="F241:G241"/>
    <mergeCell ref="F242:G242"/>
    <mergeCell ref="F243:G243"/>
    <mergeCell ref="F244:G244"/>
    <mergeCell ref="F235:G235"/>
    <mergeCell ref="F236:G236"/>
    <mergeCell ref="F237:G237"/>
    <mergeCell ref="F238:G238"/>
    <mergeCell ref="F239:G239"/>
    <mergeCell ref="F230:G230"/>
    <mergeCell ref="F231:G231"/>
    <mergeCell ref="F232:G232"/>
    <mergeCell ref="F233:G233"/>
    <mergeCell ref="F234:G234"/>
    <mergeCell ref="F225:G225"/>
    <mergeCell ref="F226:G226"/>
    <mergeCell ref="F227:G227"/>
    <mergeCell ref="F228:G228"/>
    <mergeCell ref="F229:G229"/>
    <mergeCell ref="F220:G220"/>
    <mergeCell ref="F221:G221"/>
    <mergeCell ref="F222:G222"/>
    <mergeCell ref="F223:G223"/>
    <mergeCell ref="F224:G224"/>
    <mergeCell ref="F215:G215"/>
    <mergeCell ref="F216:G216"/>
    <mergeCell ref="F217:G217"/>
    <mergeCell ref="F218:G218"/>
    <mergeCell ref="F219:G219"/>
    <mergeCell ref="F210:G210"/>
    <mergeCell ref="F211:G211"/>
    <mergeCell ref="F212:G212"/>
    <mergeCell ref="F213:G213"/>
    <mergeCell ref="F214:G214"/>
    <mergeCell ref="F205:G205"/>
    <mergeCell ref="F206:G206"/>
    <mergeCell ref="F207:G207"/>
    <mergeCell ref="F208:G208"/>
    <mergeCell ref="F209:G209"/>
    <mergeCell ref="F200:G200"/>
    <mergeCell ref="F201:G201"/>
    <mergeCell ref="F202:G202"/>
    <mergeCell ref="F203:G203"/>
    <mergeCell ref="F204:G204"/>
    <mergeCell ref="F195:G195"/>
    <mergeCell ref="F196:G196"/>
    <mergeCell ref="F197:G197"/>
    <mergeCell ref="F198:G198"/>
    <mergeCell ref="F199:G199"/>
    <mergeCell ref="F190:G190"/>
    <mergeCell ref="F191:G191"/>
    <mergeCell ref="F192:G192"/>
    <mergeCell ref="F193:G193"/>
    <mergeCell ref="F194:G194"/>
    <mergeCell ref="F185:G185"/>
    <mergeCell ref="F186:G186"/>
    <mergeCell ref="F187:G187"/>
    <mergeCell ref="F188:G188"/>
    <mergeCell ref="F189:G189"/>
    <mergeCell ref="F180:G180"/>
    <mergeCell ref="F181:G181"/>
    <mergeCell ref="F182:G182"/>
    <mergeCell ref="F183:G183"/>
    <mergeCell ref="F184:G184"/>
    <mergeCell ref="F175:G175"/>
    <mergeCell ref="F176:G176"/>
    <mergeCell ref="F177:G177"/>
    <mergeCell ref="F178:G178"/>
    <mergeCell ref="F179:G179"/>
    <mergeCell ref="F170:G170"/>
    <mergeCell ref="F171:G171"/>
    <mergeCell ref="F172:G172"/>
    <mergeCell ref="F173:G173"/>
    <mergeCell ref="F174:G174"/>
    <mergeCell ref="F165:G165"/>
    <mergeCell ref="F166:G166"/>
    <mergeCell ref="F167:G167"/>
    <mergeCell ref="F168:G168"/>
    <mergeCell ref="F169:G169"/>
    <mergeCell ref="F160:G160"/>
    <mergeCell ref="F161:G161"/>
    <mergeCell ref="F162:G162"/>
    <mergeCell ref="F163:G163"/>
    <mergeCell ref="F164:G164"/>
    <mergeCell ref="F155:G155"/>
    <mergeCell ref="F156:G156"/>
    <mergeCell ref="F157:G157"/>
    <mergeCell ref="F158:G158"/>
    <mergeCell ref="F159:G159"/>
    <mergeCell ref="F150:G150"/>
    <mergeCell ref="F151:G151"/>
    <mergeCell ref="F152:G152"/>
    <mergeCell ref="F153:G153"/>
    <mergeCell ref="F154:G154"/>
    <mergeCell ref="F145:G145"/>
    <mergeCell ref="F146:G146"/>
    <mergeCell ref="F147:G147"/>
    <mergeCell ref="F148:G148"/>
    <mergeCell ref="F149:G149"/>
    <mergeCell ref="F140:G140"/>
    <mergeCell ref="F141:G141"/>
    <mergeCell ref="F142:G142"/>
    <mergeCell ref="F143:G143"/>
    <mergeCell ref="F144:G144"/>
    <mergeCell ref="F135:G135"/>
    <mergeCell ref="F136:G136"/>
    <mergeCell ref="F137:G137"/>
    <mergeCell ref="F138:G138"/>
    <mergeCell ref="F139:G139"/>
    <mergeCell ref="F130:G130"/>
    <mergeCell ref="F131:G131"/>
    <mergeCell ref="F132:G132"/>
    <mergeCell ref="F133:G133"/>
    <mergeCell ref="F134:G134"/>
    <mergeCell ref="F125:G125"/>
    <mergeCell ref="F126:G126"/>
    <mergeCell ref="F127:G127"/>
    <mergeCell ref="F128:G128"/>
    <mergeCell ref="F129:G129"/>
    <mergeCell ref="F120:G120"/>
    <mergeCell ref="F121:G121"/>
    <mergeCell ref="F122:G122"/>
    <mergeCell ref="F123:G123"/>
    <mergeCell ref="F124:G124"/>
    <mergeCell ref="F115:G115"/>
    <mergeCell ref="F116:G116"/>
    <mergeCell ref="F117:G117"/>
    <mergeCell ref="F118:G118"/>
    <mergeCell ref="F119:G119"/>
    <mergeCell ref="F110:G110"/>
    <mergeCell ref="F111:G111"/>
    <mergeCell ref="F112:G112"/>
    <mergeCell ref="F113:G113"/>
    <mergeCell ref="F114:G114"/>
    <mergeCell ref="F105:G105"/>
    <mergeCell ref="F106:G106"/>
    <mergeCell ref="F107:G107"/>
    <mergeCell ref="F108:G108"/>
    <mergeCell ref="F109:G109"/>
    <mergeCell ref="F100:G100"/>
    <mergeCell ref="F101:G101"/>
    <mergeCell ref="F102:G102"/>
    <mergeCell ref="F103:G103"/>
    <mergeCell ref="F104:G104"/>
    <mergeCell ref="F95:G95"/>
    <mergeCell ref="F96:G96"/>
    <mergeCell ref="F97:G97"/>
    <mergeCell ref="F98:G98"/>
    <mergeCell ref="F99:G99"/>
    <mergeCell ref="F90:G90"/>
    <mergeCell ref="F91:G91"/>
    <mergeCell ref="F92:G92"/>
    <mergeCell ref="F93:G93"/>
    <mergeCell ref="F94:G94"/>
    <mergeCell ref="F85:G85"/>
    <mergeCell ref="F86:G86"/>
    <mergeCell ref="F87:G87"/>
    <mergeCell ref="F88:G88"/>
    <mergeCell ref="F89:G89"/>
    <mergeCell ref="F80:G80"/>
    <mergeCell ref="F81:G81"/>
    <mergeCell ref="F82:G82"/>
    <mergeCell ref="F83:G83"/>
    <mergeCell ref="F84:G84"/>
    <mergeCell ref="F75:G75"/>
    <mergeCell ref="F76:G76"/>
    <mergeCell ref="F77:G77"/>
    <mergeCell ref="F78:G78"/>
    <mergeCell ref="F79:G79"/>
    <mergeCell ref="F70:G70"/>
    <mergeCell ref="F71:G71"/>
    <mergeCell ref="F72:G72"/>
    <mergeCell ref="F73:G73"/>
    <mergeCell ref="F74:G74"/>
    <mergeCell ref="F65:G65"/>
    <mergeCell ref="F66:G66"/>
    <mergeCell ref="F67:G67"/>
    <mergeCell ref="F68:G68"/>
    <mergeCell ref="F69:G69"/>
    <mergeCell ref="F60:G60"/>
    <mergeCell ref="F61:G61"/>
    <mergeCell ref="F62:G62"/>
    <mergeCell ref="F63:G63"/>
    <mergeCell ref="F64:G64"/>
    <mergeCell ref="F55:G55"/>
    <mergeCell ref="F56:G56"/>
    <mergeCell ref="F57:G57"/>
    <mergeCell ref="F58:G58"/>
    <mergeCell ref="F59:G59"/>
    <mergeCell ref="F50:G50"/>
    <mergeCell ref="F51:G51"/>
    <mergeCell ref="F52:G52"/>
    <mergeCell ref="F53:G53"/>
    <mergeCell ref="F54:G54"/>
    <mergeCell ref="F45:G45"/>
    <mergeCell ref="F46:G46"/>
    <mergeCell ref="F47:G47"/>
    <mergeCell ref="F48:G48"/>
    <mergeCell ref="F49:G49"/>
    <mergeCell ref="F40:G40"/>
    <mergeCell ref="F41:G41"/>
    <mergeCell ref="F42:G42"/>
    <mergeCell ref="F43:G43"/>
    <mergeCell ref="F44:G44"/>
    <mergeCell ref="F35:G35"/>
    <mergeCell ref="F36:G36"/>
    <mergeCell ref="F37:G37"/>
    <mergeCell ref="F38:G38"/>
    <mergeCell ref="F39:G39"/>
    <mergeCell ref="F30:G30"/>
    <mergeCell ref="F31:G31"/>
    <mergeCell ref="F32:G32"/>
    <mergeCell ref="F33:G33"/>
    <mergeCell ref="F34:G34"/>
    <mergeCell ref="F26:G26"/>
    <mergeCell ref="F27:G27"/>
    <mergeCell ref="F28:G28"/>
    <mergeCell ref="F29:G29"/>
    <mergeCell ref="F20:G20"/>
    <mergeCell ref="F21:G21"/>
    <mergeCell ref="F22:G22"/>
    <mergeCell ref="F23:G23"/>
    <mergeCell ref="F24:G24"/>
    <mergeCell ref="I7:J7"/>
    <mergeCell ref="I8:J8"/>
    <mergeCell ref="D3:E3"/>
    <mergeCell ref="D4:E4"/>
    <mergeCell ref="C9:G9"/>
    <mergeCell ref="C15:D15"/>
    <mergeCell ref="C10:G10"/>
    <mergeCell ref="C13:G13"/>
    <mergeCell ref="F25:G25"/>
  </mergeCells>
  <conditionalFormatting sqref="C13">
    <cfRule type="expression" dxfId="109" priority="4">
      <formula>$E$18&gt;$D$18</formula>
    </cfRule>
  </conditionalFormatting>
  <conditionalFormatting sqref="F19">
    <cfRule type="expression" dxfId="108" priority="1">
      <formula>$E$18&gt;$D$18</formula>
    </cfRule>
  </conditionalFormatting>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357AE4-C0E9-46B3-A053-219E1D189F8C}">
  <sheetPr>
    <pageSetUpPr fitToPage="1"/>
  </sheetPr>
  <dimension ref="A1:Q70"/>
  <sheetViews>
    <sheetView zoomScaleNormal="100" zoomScaleSheetLayoutView="100" workbookViewId="0">
      <selection activeCell="C38" sqref="C38"/>
    </sheetView>
  </sheetViews>
  <sheetFormatPr baseColWidth="10" defaultColWidth="11.42578125" defaultRowHeight="14.25" x14ac:dyDescent="0.2"/>
  <cols>
    <col min="1" max="1" width="4.85546875" style="343" customWidth="1"/>
    <col min="2" max="2" width="37.42578125" style="348" customWidth="1"/>
    <col min="3" max="3" width="29.140625" style="343" customWidth="1"/>
    <col min="4" max="4" width="21.5703125" style="343" customWidth="1"/>
    <col min="5" max="5" width="19.7109375" style="343" customWidth="1"/>
    <col min="6" max="6" width="2.5703125" style="343" customWidth="1"/>
    <col min="7" max="7" width="20.140625" style="347" customWidth="1"/>
    <col min="8" max="8" width="19.42578125" style="347" customWidth="1"/>
    <col min="9" max="9" width="30.28515625" style="347" customWidth="1"/>
    <col min="10" max="10" width="16.140625" style="347" customWidth="1"/>
    <col min="11" max="11" width="11.42578125" style="347"/>
    <col min="12" max="12" width="25.7109375" style="347" customWidth="1"/>
    <col min="13" max="13" width="16.28515625" style="347" customWidth="1"/>
    <col min="14" max="16384" width="11.42578125" style="347"/>
  </cols>
  <sheetData>
    <row r="1" spans="1:17" ht="21.75" customHeight="1" thickBot="1" x14ac:dyDescent="0.25">
      <c r="L1" s="343"/>
    </row>
    <row r="2" spans="1:17" ht="27" thickBot="1" x14ac:dyDescent="0.3">
      <c r="B2" s="317" t="s">
        <v>122</v>
      </c>
      <c r="C2" s="339"/>
      <c r="D2" s="302"/>
      <c r="E2" s="302"/>
      <c r="F2" s="302"/>
      <c r="G2" s="302"/>
      <c r="H2" s="761" t="s">
        <v>123</v>
      </c>
      <c r="I2" s="762"/>
      <c r="J2" s="763"/>
      <c r="K2" s="343"/>
      <c r="L2" s="343"/>
      <c r="P2" s="352"/>
      <c r="Q2" s="352"/>
    </row>
    <row r="3" spans="1:17" ht="26.25" thickBot="1" x14ac:dyDescent="0.3">
      <c r="B3" s="371"/>
      <c r="C3" s="339"/>
      <c r="D3" s="302"/>
      <c r="E3" s="302"/>
      <c r="F3" s="302"/>
      <c r="G3" s="302"/>
      <c r="H3" s="757" t="s">
        <v>124</v>
      </c>
      <c r="I3" s="758"/>
      <c r="J3" s="455">
        <f>IF(C35="zugesagt",0,D35)+IF(C36="zugesagt",0,D36)+IF(C37="zugesagt",0,D37)+IF(C38="zugesagt",0,D38)+IF(C39="zugesagt",0,D39)+IF(C40="zugesagt",0,D40)+IF(C42="zugesagt",0,D42)+IF(C42="zugesagt",0,D42)</f>
        <v>0</v>
      </c>
      <c r="K3" s="343"/>
      <c r="L3" s="343"/>
      <c r="P3" s="352"/>
      <c r="Q3" s="352"/>
    </row>
    <row r="4" spans="1:17" ht="25.5" customHeight="1" thickBot="1" x14ac:dyDescent="0.25">
      <c r="B4" s="302"/>
      <c r="C4" s="302"/>
      <c r="D4" s="302"/>
      <c r="E4" s="302"/>
      <c r="F4" s="302"/>
      <c r="G4" s="302"/>
      <c r="H4" s="759" t="s">
        <v>125</v>
      </c>
      <c r="I4" s="760"/>
      <c r="J4" s="120">
        <f>'2. ILV-Aufstellung'!D18</f>
        <v>0</v>
      </c>
      <c r="K4" s="343"/>
      <c r="L4" s="343"/>
    </row>
    <row r="5" spans="1:17" ht="15.75" customHeight="1" thickBot="1" x14ac:dyDescent="0.25">
      <c r="B5" s="361" t="s">
        <v>46</v>
      </c>
      <c r="C5" s="657">
        <f>'0. Stammdaten'!C6</f>
        <v>0</v>
      </c>
      <c r="D5" s="659"/>
      <c r="E5" s="302"/>
      <c r="F5" s="302"/>
      <c r="G5" s="302"/>
      <c r="H5" s="736" t="s">
        <v>126</v>
      </c>
      <c r="I5" s="737"/>
      <c r="J5" s="121">
        <f>D48</f>
        <v>0</v>
      </c>
      <c r="K5" s="343"/>
    </row>
    <row r="6" spans="1:17" ht="15.75" thickBot="1" x14ac:dyDescent="0.3">
      <c r="B6" s="361" t="s">
        <v>7</v>
      </c>
      <c r="C6" s="657">
        <f>'0. Stammdaten'!C8</f>
        <v>0</v>
      </c>
      <c r="D6" s="659"/>
      <c r="E6" s="302"/>
      <c r="F6" s="302"/>
      <c r="G6" s="302"/>
      <c r="H6" s="738" t="str">
        <f>IF(OR('0. Stammdaten'!C19="Internationale Koproduktion mit österreichischer Beteiligung",'0. Stammdaten'!C19="Österreichischer Film oder Serie"),"Produzent*innen-Ertrag und Fertigungsgemeinkosten","Service Production Fee")</f>
        <v>Service Production Fee</v>
      </c>
      <c r="I6" s="739"/>
      <c r="J6" s="122">
        <f>IF(OR('0. Stammdaten'!C19="Internationaler Film oder Serie (Serviceproduktion)",'0. Stammdaten'!C19="Internationaler Film oder Serie (Produktionsteil Serviceproduktion)"),'1. Kostenübersicht'!I21,IF('0. Stammdaten'!C19="Internationale Koproduktion mit österreichischer Beteiligung",'1. Kostenübersicht'!K22+'1. Kostenübersicht'!K23,'1. Kostenübersicht'!I22+'1. Kostenübersicht'!I23))</f>
        <v>0</v>
      </c>
      <c r="K6" s="343"/>
      <c r="M6" s="343"/>
      <c r="P6" s="352"/>
      <c r="Q6" s="352"/>
    </row>
    <row r="7" spans="1:17" ht="15.75" thickBot="1" x14ac:dyDescent="0.3">
      <c r="A7" s="370"/>
      <c r="B7" s="361" t="s">
        <v>9</v>
      </c>
      <c r="C7" s="17" t="str">
        <f>'0. Stammdaten'!C9</f>
        <v>P…</v>
      </c>
      <c r="D7" s="347"/>
      <c r="E7" s="347"/>
      <c r="F7" s="347"/>
      <c r="G7" s="302"/>
      <c r="H7" s="368" t="s">
        <v>128</v>
      </c>
      <c r="I7" s="369"/>
      <c r="J7" s="123">
        <f>SUM(J4:J6)</f>
        <v>0</v>
      </c>
      <c r="K7" s="343"/>
      <c r="M7" s="343"/>
      <c r="P7" s="352"/>
      <c r="Q7" s="352"/>
    </row>
    <row r="8" spans="1:17" ht="37.5" customHeight="1" thickBot="1" x14ac:dyDescent="0.3">
      <c r="A8" s="347"/>
      <c r="B8" s="347"/>
      <c r="C8" s="347"/>
      <c r="D8" s="347"/>
      <c r="E8" s="347"/>
      <c r="F8" s="347"/>
      <c r="H8" s="740" t="s">
        <v>129</v>
      </c>
      <c r="I8" s="741"/>
      <c r="J8" s="125">
        <f>J5+(IF(J7&lt;J3,J3-J7,0))</f>
        <v>0</v>
      </c>
      <c r="K8" s="343"/>
      <c r="L8" s="367"/>
      <c r="M8" s="343"/>
      <c r="P8" s="352"/>
      <c r="Q8" s="352"/>
    </row>
    <row r="9" spans="1:17" ht="20.25" customHeight="1" x14ac:dyDescent="0.25">
      <c r="A9" s="361"/>
      <c r="B9" s="362" t="s">
        <v>109</v>
      </c>
      <c r="C9" s="302"/>
      <c r="D9" s="302"/>
      <c r="E9" s="302"/>
      <c r="F9" s="302"/>
      <c r="G9" s="302"/>
      <c r="H9" s="463" t="s">
        <v>131</v>
      </c>
      <c r="I9" s="463"/>
      <c r="K9" s="343"/>
      <c r="L9" s="363" t="str">
        <f>IF(K9&gt;100%,"Dieser Betrag kann 100% überschreiten.","")</f>
        <v/>
      </c>
      <c r="M9" s="343"/>
      <c r="P9" s="352"/>
      <c r="Q9" s="352"/>
    </row>
    <row r="10" spans="1:17" ht="24" customHeight="1" x14ac:dyDescent="0.25">
      <c r="A10" s="360" t="s">
        <v>56</v>
      </c>
      <c r="B10" s="750" t="s">
        <v>229</v>
      </c>
      <c r="C10" s="750"/>
      <c r="D10" s="750"/>
      <c r="E10" s="750"/>
      <c r="F10" s="750"/>
      <c r="G10" s="750"/>
      <c r="K10" s="343"/>
      <c r="P10" s="352"/>
      <c r="Q10" s="352"/>
    </row>
    <row r="11" spans="1:17" ht="24" customHeight="1" x14ac:dyDescent="0.2">
      <c r="A11" s="360" t="s">
        <v>58</v>
      </c>
      <c r="B11" s="751" t="s">
        <v>130</v>
      </c>
      <c r="C11" s="751"/>
      <c r="D11" s="751"/>
      <c r="E11" s="751"/>
      <c r="F11" s="751"/>
      <c r="G11" s="751"/>
      <c r="L11" s="343"/>
    </row>
    <row r="12" spans="1:17" ht="24.75" customHeight="1" thickBot="1" x14ac:dyDescent="0.25">
      <c r="A12" s="360" t="s">
        <v>60</v>
      </c>
      <c r="B12" s="364" t="s">
        <v>132</v>
      </c>
      <c r="C12" s="365"/>
      <c r="D12" s="365"/>
      <c r="E12" s="365"/>
      <c r="F12" s="365"/>
      <c r="G12" s="365"/>
      <c r="H12" s="366"/>
      <c r="I12" s="366"/>
      <c r="J12" s="366"/>
      <c r="K12" s="366"/>
      <c r="L12" s="343"/>
    </row>
    <row r="13" spans="1:17" ht="25.9" customHeight="1" thickBot="1" x14ac:dyDescent="0.25">
      <c r="A13" s="360"/>
      <c r="B13" s="755" t="s">
        <v>49</v>
      </c>
      <c r="C13" s="756"/>
      <c r="D13" s="756"/>
      <c r="E13" s="756"/>
      <c r="F13" s="752" t="s">
        <v>50</v>
      </c>
      <c r="G13" s="753"/>
      <c r="H13" s="754"/>
    </row>
    <row r="14" spans="1:17" ht="35.1" customHeight="1" thickBot="1" x14ac:dyDescent="0.3">
      <c r="A14" s="352"/>
      <c r="B14" s="743" t="str">
        <f>IF('0. Stammdaten'!C19="Internationale Koproduktion mit österreichischer Beteiligung","Gesamtherstellungskosten","Herstellungskosten Förderwerbende")</f>
        <v>Herstellungskosten Förderwerbende</v>
      </c>
      <c r="C14" s="744"/>
      <c r="D14" s="745"/>
      <c r="E14" s="54">
        <f>IF('0. Stammdaten'!C19="Internationale Koproduktion mit österreichischer Beteiligung",'1. Kostenübersicht'!K28,'1. Kostenübersicht'!I28)</f>
        <v>0</v>
      </c>
      <c r="F14" s="748"/>
      <c r="G14" s="749"/>
      <c r="H14" s="21">
        <f>IF('0. Stammdaten'!C19="Internationale Koproduktion mit österreichischer Beteiligung",'1. Kostenübersicht'!Q28,'1. Kostenübersicht'!M28)</f>
        <v>0</v>
      </c>
    </row>
    <row r="15" spans="1:17" ht="9.75" customHeight="1" thickBot="1" x14ac:dyDescent="0.3">
      <c r="A15" s="352"/>
      <c r="B15" s="347"/>
      <c r="C15" s="347"/>
      <c r="D15" s="347"/>
      <c r="E15" s="347"/>
      <c r="F15" s="347"/>
    </row>
    <row r="16" spans="1:17" ht="15.75" customHeight="1" thickBot="1" x14ac:dyDescent="0.3">
      <c r="A16" s="352"/>
      <c r="B16" s="347"/>
      <c r="C16" s="347"/>
      <c r="D16" s="23" t="s">
        <v>120</v>
      </c>
      <c r="E16" s="20" t="s">
        <v>134</v>
      </c>
      <c r="F16" s="347"/>
      <c r="G16" s="23" t="s">
        <v>120</v>
      </c>
      <c r="H16" s="20" t="s">
        <v>134</v>
      </c>
    </row>
    <row r="17" spans="1:14" ht="35.1" customHeight="1" thickBot="1" x14ac:dyDescent="0.3">
      <c r="A17" s="352"/>
      <c r="B17" s="746" t="s">
        <v>135</v>
      </c>
      <c r="C17" s="747"/>
      <c r="D17" s="21">
        <f>D44+D59</f>
        <v>0</v>
      </c>
      <c r="E17" s="22">
        <f>IFERROR(D17/E14,0)</f>
        <v>0</v>
      </c>
      <c r="F17" s="53"/>
      <c r="G17" s="21">
        <f>G44+G59</f>
        <v>0</v>
      </c>
      <c r="H17" s="22">
        <f>IFERROR(G17/H14,0)</f>
        <v>0</v>
      </c>
    </row>
    <row r="18" spans="1:14" ht="15.75" customHeight="1" x14ac:dyDescent="0.2">
      <c r="A18" s="357"/>
      <c r="B18" s="357"/>
      <c r="C18" s="358"/>
      <c r="D18" s="359"/>
      <c r="E18" s="359"/>
      <c r="F18" s="359"/>
      <c r="G18" s="359"/>
    </row>
    <row r="19" spans="1:14" ht="26.25" customHeight="1" x14ac:dyDescent="0.25">
      <c r="A19" s="347"/>
      <c r="B19" s="735" t="s">
        <v>136</v>
      </c>
      <c r="C19" s="735"/>
      <c r="D19" s="735"/>
      <c r="E19" s="735"/>
      <c r="F19" s="735"/>
      <c r="G19" s="735"/>
      <c r="H19" s="735"/>
      <c r="N19" s="352"/>
    </row>
    <row r="20" spans="1:14" ht="30" customHeight="1" x14ac:dyDescent="0.2">
      <c r="A20" s="347"/>
      <c r="B20" s="34" t="s">
        <v>137</v>
      </c>
      <c r="C20" s="34" t="s">
        <v>138</v>
      </c>
      <c r="D20" s="34" t="s">
        <v>139</v>
      </c>
      <c r="E20" s="34" t="s">
        <v>140</v>
      </c>
      <c r="F20" s="34"/>
      <c r="G20" s="34" t="s">
        <v>139</v>
      </c>
      <c r="H20" s="34" t="s">
        <v>140</v>
      </c>
      <c r="I20" s="353"/>
      <c r="J20" s="353"/>
      <c r="K20" s="353"/>
      <c r="L20" s="353"/>
    </row>
    <row r="21" spans="1:14" s="352" customFormat="1" ht="21.95" customHeight="1" x14ac:dyDescent="0.25">
      <c r="A21" s="347"/>
      <c r="B21" s="24" t="s">
        <v>141</v>
      </c>
      <c r="C21" s="25"/>
      <c r="D21" s="26">
        <f>SUM(D22:D24)</f>
        <v>0</v>
      </c>
      <c r="E21" s="27">
        <f>SUM(E22:E24)</f>
        <v>0</v>
      </c>
      <c r="F21" s="381"/>
      <c r="G21" s="30">
        <f>SUM(G22:G24)</f>
        <v>0</v>
      </c>
      <c r="H21" s="27">
        <f>SUM(H22:H24)</f>
        <v>0</v>
      </c>
      <c r="I21" s="353"/>
      <c r="J21" s="353"/>
      <c r="K21" s="353"/>
      <c r="L21" s="353"/>
      <c r="M21" s="347"/>
    </row>
    <row r="22" spans="1:14" ht="21.95" customHeight="1" x14ac:dyDescent="0.25">
      <c r="A22" s="347"/>
      <c r="B22" s="43" t="s">
        <v>142</v>
      </c>
      <c r="C22" s="44" t="s">
        <v>38</v>
      </c>
      <c r="D22" s="18">
        <f>'1. Kostenübersicht'!K36</f>
        <v>0</v>
      </c>
      <c r="E22" s="52">
        <f>IFERROR(D22/$E$14,0)</f>
        <v>0</v>
      </c>
      <c r="F22" s="372"/>
      <c r="G22" s="18">
        <f>'1. Kostenübersicht'!R44-'1. Kostenübersicht'!R40-'1. Kostenübersicht'!R38</f>
        <v>0</v>
      </c>
      <c r="H22" s="52">
        <f>IFERROR(G22/$H$14,0)</f>
        <v>0</v>
      </c>
      <c r="I22" s="354"/>
      <c r="J22" s="354"/>
      <c r="K22" s="354"/>
      <c r="L22" s="354"/>
      <c r="M22" s="355"/>
    </row>
    <row r="23" spans="1:14" ht="21.95" customHeight="1" x14ac:dyDescent="0.25">
      <c r="A23" s="347"/>
      <c r="B23" s="43" t="s">
        <v>143</v>
      </c>
      <c r="C23" s="44" t="str">
        <f>'0. Stammdaten'!D28</f>
        <v>bitte auswählen</v>
      </c>
      <c r="D23" s="18">
        <f>IF('0. Stammdaten'!D28="beantragt",25000,0)</f>
        <v>0</v>
      </c>
      <c r="E23" s="52">
        <f t="shared" ref="E23" si="0">IFERROR(D23/$E$14,0)</f>
        <v>0</v>
      </c>
      <c r="F23" s="372"/>
      <c r="G23" s="18">
        <f>'1. Kostenübersicht'!R38</f>
        <v>0</v>
      </c>
      <c r="H23" s="52">
        <f t="shared" ref="H23:H39" si="1">IFERROR(G23/$H$14,0)</f>
        <v>0</v>
      </c>
      <c r="I23" s="354"/>
      <c r="J23" s="354"/>
      <c r="K23" s="354"/>
      <c r="L23" s="354"/>
      <c r="M23" s="355"/>
    </row>
    <row r="24" spans="1:14" s="352" customFormat="1" ht="21.95" customHeight="1" x14ac:dyDescent="0.25">
      <c r="B24" s="43" t="s">
        <v>144</v>
      </c>
      <c r="C24" s="44" t="str">
        <f>'0. Stammdaten'!D26</f>
        <v>bitte auswählen</v>
      </c>
      <c r="D24" s="18">
        <f>IF('0. Stammdaten'!D26="beantragt",'1. Kostenübersicht'!K40-'1. Kostenübersicht'!K36-IF('0. Stammdaten'!D28="beantragt",25000,0),0)</f>
        <v>0</v>
      </c>
      <c r="E24" s="52">
        <f>IFERROR(D24/$E$14,0)</f>
        <v>0</v>
      </c>
      <c r="F24" s="372"/>
      <c r="G24" s="18">
        <f>'1. Kostenübersicht'!R40</f>
        <v>0</v>
      </c>
      <c r="H24" s="52">
        <f t="shared" si="1"/>
        <v>0</v>
      </c>
      <c r="I24" s="354"/>
      <c r="J24" s="354"/>
      <c r="K24" s="354"/>
      <c r="L24" s="354"/>
      <c r="M24" s="355"/>
    </row>
    <row r="25" spans="1:14" s="352" customFormat="1" ht="21.95" customHeight="1" x14ac:dyDescent="0.25">
      <c r="A25" s="347"/>
      <c r="B25" s="24" t="s">
        <v>280</v>
      </c>
      <c r="C25" s="25"/>
      <c r="D25" s="26">
        <f>D26</f>
        <v>0</v>
      </c>
      <c r="E25" s="27">
        <f>E26</f>
        <v>0</v>
      </c>
      <c r="F25" s="381"/>
      <c r="G25" s="30">
        <f>G26</f>
        <v>0</v>
      </c>
      <c r="H25" s="27">
        <f>H26</f>
        <v>0</v>
      </c>
      <c r="I25" s="354"/>
      <c r="J25" s="354"/>
      <c r="K25" s="354"/>
      <c r="L25" s="354"/>
      <c r="M25" s="355"/>
    </row>
    <row r="26" spans="1:14" s="352" customFormat="1" ht="21.95" customHeight="1" x14ac:dyDescent="0.25">
      <c r="A26" s="347"/>
      <c r="B26" s="742" t="s">
        <v>280</v>
      </c>
      <c r="C26" s="742"/>
      <c r="D26" s="81"/>
      <c r="E26" s="52">
        <f>IFERROR(D26/$E$14,0)</f>
        <v>0</v>
      </c>
      <c r="F26" s="372"/>
      <c r="G26" s="82"/>
      <c r="H26" s="52">
        <f t="shared" si="1"/>
        <v>0</v>
      </c>
      <c r="I26" s="354"/>
      <c r="J26" s="354"/>
      <c r="K26" s="354"/>
      <c r="L26" s="354"/>
      <c r="M26" s="355"/>
    </row>
    <row r="27" spans="1:14" s="352" customFormat="1" ht="21.95" customHeight="1" x14ac:dyDescent="0.25">
      <c r="B27" s="28" t="s">
        <v>281</v>
      </c>
      <c r="C27" s="29"/>
      <c r="D27" s="30">
        <f>SUM(D28:D33)</f>
        <v>0</v>
      </c>
      <c r="E27" s="27">
        <f>SUM(E28:E33)</f>
        <v>0</v>
      </c>
      <c r="F27" s="376"/>
      <c r="G27" s="30">
        <f>SUM(G28:G33)</f>
        <v>0</v>
      </c>
      <c r="H27" s="27">
        <f>SUM(H28:H33)</f>
        <v>0</v>
      </c>
      <c r="I27" s="354"/>
      <c r="J27" s="354"/>
      <c r="K27" s="354"/>
      <c r="L27" s="354"/>
      <c r="M27" s="355"/>
    </row>
    <row r="28" spans="1:14" s="352" customFormat="1" ht="21.95" customHeight="1" x14ac:dyDescent="0.25">
      <c r="B28" s="83" t="s">
        <v>282</v>
      </c>
      <c r="C28" s="84" t="s">
        <v>25</v>
      </c>
      <c r="D28" s="82"/>
      <c r="E28" s="52">
        <f>IFERROR(D28/$E$14,0)</f>
        <v>0</v>
      </c>
      <c r="F28" s="372"/>
      <c r="G28" s="82"/>
      <c r="H28" s="52">
        <f t="shared" si="1"/>
        <v>0</v>
      </c>
      <c r="I28" s="354"/>
      <c r="J28" s="354"/>
      <c r="K28" s="354"/>
      <c r="L28" s="354"/>
      <c r="M28" s="355"/>
    </row>
    <row r="29" spans="1:14" ht="21.95" customHeight="1" x14ac:dyDescent="0.25">
      <c r="A29" s="352"/>
      <c r="B29" s="83" t="s">
        <v>283</v>
      </c>
      <c r="C29" s="84" t="s">
        <v>25</v>
      </c>
      <c r="D29" s="82"/>
      <c r="E29" s="52">
        <f t="shared" ref="E29:E31" si="2">IFERROR(D29/$E$14,0)</f>
        <v>0</v>
      </c>
      <c r="F29" s="372"/>
      <c r="G29" s="82"/>
      <c r="H29" s="52">
        <f t="shared" si="1"/>
        <v>0</v>
      </c>
      <c r="I29" s="353"/>
      <c r="J29" s="353"/>
      <c r="K29" s="353"/>
      <c r="L29" s="353"/>
      <c r="M29" s="356"/>
    </row>
    <row r="30" spans="1:14" ht="21.95" customHeight="1" thickBot="1" x14ac:dyDescent="0.3">
      <c r="A30" s="352"/>
      <c r="B30" s="87" t="s">
        <v>284</v>
      </c>
      <c r="C30" s="609" t="s">
        <v>25</v>
      </c>
      <c r="D30" s="89"/>
      <c r="E30" s="610">
        <f t="shared" si="2"/>
        <v>0</v>
      </c>
      <c r="F30" s="378"/>
      <c r="G30" s="89"/>
      <c r="H30" s="610">
        <f t="shared" si="1"/>
        <v>0</v>
      </c>
      <c r="I30" s="353"/>
      <c r="J30" s="353"/>
      <c r="K30" s="353"/>
      <c r="L30" s="353"/>
      <c r="M30" s="356"/>
    </row>
    <row r="31" spans="1:14" ht="21.95" customHeight="1" thickTop="1" x14ac:dyDescent="0.25">
      <c r="A31" s="352"/>
      <c r="B31" s="611" t="s">
        <v>285</v>
      </c>
      <c r="C31" s="612" t="str">
        <f>C28</f>
        <v>bitte auswählen</v>
      </c>
      <c r="D31" s="613"/>
      <c r="E31" s="614">
        <f t="shared" si="2"/>
        <v>0</v>
      </c>
      <c r="F31" s="615"/>
      <c r="G31" s="613"/>
      <c r="H31" s="614">
        <f t="shared" si="1"/>
        <v>0</v>
      </c>
      <c r="I31" s="353"/>
      <c r="J31" s="353"/>
      <c r="K31" s="353"/>
      <c r="L31" s="353"/>
      <c r="M31" s="356"/>
    </row>
    <row r="32" spans="1:14" ht="21.95" customHeight="1" x14ac:dyDescent="0.25">
      <c r="A32" s="352"/>
      <c r="B32" s="83" t="s">
        <v>286</v>
      </c>
      <c r="C32" s="84" t="str">
        <f>C29</f>
        <v>bitte auswählen</v>
      </c>
      <c r="D32" s="82"/>
      <c r="E32" s="52">
        <f>IFERROR(D32/$E$14,0)</f>
        <v>0</v>
      </c>
      <c r="F32" s="372"/>
      <c r="G32" s="82"/>
      <c r="H32" s="52">
        <f>IFERROR(G32/$H$14,0)</f>
        <v>0</v>
      </c>
      <c r="I32" s="353"/>
      <c r="J32" s="353"/>
      <c r="K32" s="353"/>
      <c r="L32" s="353"/>
      <c r="M32" s="356"/>
    </row>
    <row r="33" spans="1:12" ht="21.95" customHeight="1" x14ac:dyDescent="0.2">
      <c r="A33" s="347"/>
      <c r="B33" s="83" t="s">
        <v>287</v>
      </c>
      <c r="C33" s="84" t="str">
        <f>C30</f>
        <v>bitte auswählen</v>
      </c>
      <c r="D33" s="82"/>
      <c r="E33" s="52">
        <f>IFERROR(D33/$E$14,0)</f>
        <v>0</v>
      </c>
      <c r="F33" s="372"/>
      <c r="G33" s="82"/>
      <c r="H33" s="52">
        <f>IFERROR(G33/$H$14,0)</f>
        <v>0</v>
      </c>
      <c r="I33" s="353"/>
      <c r="J33" s="353"/>
      <c r="K33" s="353"/>
      <c r="L33" s="353"/>
    </row>
    <row r="34" spans="1:12" ht="21.95" customHeight="1" x14ac:dyDescent="0.25">
      <c r="A34" s="347"/>
      <c r="B34" s="31" t="s">
        <v>145</v>
      </c>
      <c r="C34" s="25"/>
      <c r="D34" s="32">
        <f>SUM(D35:D39)</f>
        <v>0</v>
      </c>
      <c r="E34" s="27">
        <f>SUM(E35:E39)</f>
        <v>0</v>
      </c>
      <c r="F34" s="377"/>
      <c r="G34" s="32">
        <f>SUM(G35:G39)</f>
        <v>0</v>
      </c>
      <c r="H34" s="27">
        <f>SUM(H35:H39)</f>
        <v>0</v>
      </c>
      <c r="I34" s="353"/>
      <c r="J34" s="353"/>
      <c r="K34" s="353"/>
      <c r="L34" s="353"/>
    </row>
    <row r="35" spans="1:12" ht="21.95" customHeight="1" x14ac:dyDescent="0.2">
      <c r="A35" s="347"/>
      <c r="B35" s="83" t="s">
        <v>146</v>
      </c>
      <c r="C35" s="85" t="s">
        <v>25</v>
      </c>
      <c r="D35" s="82"/>
      <c r="E35" s="52">
        <f>IFERROR(D35/$E$14,0)</f>
        <v>0</v>
      </c>
      <c r="F35" s="372"/>
      <c r="G35" s="82"/>
      <c r="H35" s="52">
        <f t="shared" si="1"/>
        <v>0</v>
      </c>
      <c r="I35" s="353"/>
      <c r="J35" s="353"/>
      <c r="K35" s="353"/>
      <c r="L35" s="353"/>
    </row>
    <row r="36" spans="1:12" ht="21.95" customHeight="1" x14ac:dyDescent="0.2">
      <c r="A36" s="347"/>
      <c r="B36" s="83" t="s">
        <v>147</v>
      </c>
      <c r="C36" s="85" t="s">
        <v>25</v>
      </c>
      <c r="D36" s="82"/>
      <c r="E36" s="52">
        <f>IFERROR(D36/$E$14,0)</f>
        <v>0</v>
      </c>
      <c r="F36" s="372"/>
      <c r="G36" s="82"/>
      <c r="H36" s="52">
        <f t="shared" si="1"/>
        <v>0</v>
      </c>
      <c r="I36" s="350"/>
      <c r="J36" s="350"/>
      <c r="K36" s="350"/>
      <c r="L36" s="350"/>
    </row>
    <row r="37" spans="1:12" s="352" customFormat="1" ht="21.95" customHeight="1" x14ac:dyDescent="0.25">
      <c r="A37" s="347"/>
      <c r="B37" s="83" t="s">
        <v>148</v>
      </c>
      <c r="C37" s="85" t="s">
        <v>25</v>
      </c>
      <c r="D37" s="86"/>
      <c r="E37" s="52">
        <f>IFERROR(D38/$E$14,0)</f>
        <v>0</v>
      </c>
      <c r="F37" s="372"/>
      <c r="G37" s="82"/>
      <c r="H37" s="52">
        <f t="shared" si="1"/>
        <v>0</v>
      </c>
      <c r="I37" s="351"/>
      <c r="J37" s="351"/>
      <c r="K37" s="351"/>
      <c r="L37" s="351"/>
    </row>
    <row r="38" spans="1:12" ht="21.95" customHeight="1" x14ac:dyDescent="0.2">
      <c r="A38" s="347"/>
      <c r="B38" s="83" t="s">
        <v>149</v>
      </c>
      <c r="C38" s="85" t="s">
        <v>25</v>
      </c>
      <c r="D38" s="82"/>
      <c r="E38" s="52">
        <f>IFERROR(#REF!/$E$14,0)</f>
        <v>0</v>
      </c>
      <c r="F38" s="372"/>
      <c r="G38" s="82"/>
      <c r="H38" s="52">
        <f t="shared" si="1"/>
        <v>0</v>
      </c>
      <c r="I38" s="350"/>
      <c r="J38" s="350"/>
      <c r="K38" s="350"/>
      <c r="L38" s="350"/>
    </row>
    <row r="39" spans="1:12" s="352" customFormat="1" ht="21.95" customHeight="1" thickBot="1" x14ac:dyDescent="0.3">
      <c r="A39" s="347"/>
      <c r="B39" s="87" t="s">
        <v>150</v>
      </c>
      <c r="C39" s="88" t="s">
        <v>25</v>
      </c>
      <c r="D39" s="89"/>
      <c r="E39" s="52">
        <f t="shared" ref="E39" si="3">IFERROR(D39/$E$14,0)</f>
        <v>0</v>
      </c>
      <c r="F39" s="378"/>
      <c r="G39" s="82"/>
      <c r="H39" s="52">
        <f t="shared" si="1"/>
        <v>0</v>
      </c>
      <c r="I39" s="351"/>
      <c r="J39" s="351"/>
      <c r="K39" s="351"/>
      <c r="L39" s="351"/>
    </row>
    <row r="40" spans="1:12" ht="21.95" customHeight="1" thickBot="1" x14ac:dyDescent="0.3">
      <c r="A40" s="352"/>
      <c r="B40" s="49" t="s">
        <v>151</v>
      </c>
      <c r="C40" s="91" t="s">
        <v>25</v>
      </c>
      <c r="D40" s="90"/>
      <c r="E40" s="50">
        <f>IFERROR(D40/$E$14,0)</f>
        <v>0</v>
      </c>
      <c r="F40" s="379"/>
      <c r="G40" s="90"/>
      <c r="H40" s="51">
        <f>IFERROR(G40/$H$14,0)</f>
        <v>0</v>
      </c>
      <c r="I40" s="350"/>
      <c r="J40" s="350"/>
      <c r="K40" s="350"/>
      <c r="L40" s="350"/>
    </row>
    <row r="41" spans="1:12" ht="21.95" customHeight="1" thickBot="1" x14ac:dyDescent="0.3">
      <c r="A41" s="347"/>
      <c r="B41" s="45" t="s">
        <v>152</v>
      </c>
      <c r="C41" s="46"/>
      <c r="D41" s="47">
        <f>SUM(D42:D43)</f>
        <v>0</v>
      </c>
      <c r="E41" s="48">
        <f>SUM(E42:E43)</f>
        <v>0</v>
      </c>
      <c r="F41" s="380"/>
      <c r="G41" s="47">
        <f>SUM(G42:G43)</f>
        <v>0</v>
      </c>
      <c r="H41" s="51">
        <f>SUM(H42:H43)</f>
        <v>0</v>
      </c>
      <c r="I41" s="350"/>
      <c r="J41" s="350"/>
      <c r="K41" s="350"/>
      <c r="L41" s="350"/>
    </row>
    <row r="42" spans="1:12" ht="21.95" customHeight="1" x14ac:dyDescent="0.25">
      <c r="A42" s="352"/>
      <c r="B42" s="92" t="s">
        <v>153</v>
      </c>
      <c r="C42" s="85" t="s">
        <v>25</v>
      </c>
      <c r="D42" s="82"/>
      <c r="E42" s="52">
        <f t="shared" ref="E42:E43" si="4">IFERROR(D42/$E$14,0)</f>
        <v>0</v>
      </c>
      <c r="F42" s="372"/>
      <c r="G42" s="82"/>
      <c r="H42" s="52">
        <f t="shared" ref="H42:H43" si="5">IFERROR(G42/$H$14,0)</f>
        <v>0</v>
      </c>
    </row>
    <row r="43" spans="1:12" ht="21.95" customHeight="1" x14ac:dyDescent="0.2">
      <c r="A43" s="347"/>
      <c r="B43" s="92" t="s">
        <v>154</v>
      </c>
      <c r="C43" s="85" t="s">
        <v>25</v>
      </c>
      <c r="D43" s="82"/>
      <c r="E43" s="52">
        <f t="shared" si="4"/>
        <v>0</v>
      </c>
      <c r="F43" s="372"/>
      <c r="G43" s="82"/>
      <c r="H43" s="52">
        <f t="shared" si="5"/>
        <v>0</v>
      </c>
    </row>
    <row r="44" spans="1:12" ht="21.95" customHeight="1" x14ac:dyDescent="0.2">
      <c r="A44" s="347"/>
      <c r="B44" s="34" t="s">
        <v>155</v>
      </c>
      <c r="C44" s="34"/>
      <c r="D44" s="19">
        <f>D21+D25+D27+D34+D40+D41</f>
        <v>0</v>
      </c>
      <c r="E44" s="38">
        <f>IFERROR(D44/$E$14,0)</f>
        <v>0</v>
      </c>
      <c r="F44" s="34"/>
      <c r="G44" s="34">
        <f>G41+G40+G34+G27+G25+G21</f>
        <v>0</v>
      </c>
      <c r="H44" s="38">
        <f>IFERROR(G44/$H$14,0)</f>
        <v>0</v>
      </c>
    </row>
    <row r="45" spans="1:12" x14ac:dyDescent="0.2">
      <c r="A45" s="347"/>
      <c r="B45" s="343"/>
      <c r="C45" s="348"/>
      <c r="D45" s="347"/>
      <c r="E45" s="349"/>
      <c r="F45" s="349"/>
      <c r="G45" s="349"/>
    </row>
    <row r="46" spans="1:12" ht="25.5" customHeight="1" x14ac:dyDescent="0.25">
      <c r="A46" s="347"/>
      <c r="B46" s="735" t="s">
        <v>156</v>
      </c>
      <c r="C46" s="735"/>
      <c r="D46" s="735"/>
      <c r="E46" s="735"/>
      <c r="F46" s="735"/>
      <c r="G46" s="735"/>
      <c r="H46" s="735"/>
    </row>
    <row r="47" spans="1:12" ht="25.5" customHeight="1" x14ac:dyDescent="0.2">
      <c r="A47" s="347"/>
      <c r="B47" s="34" t="s">
        <v>137</v>
      </c>
      <c r="C47" s="34" t="s">
        <v>138</v>
      </c>
      <c r="D47" s="34" t="s">
        <v>139</v>
      </c>
      <c r="E47" s="34" t="s">
        <v>140</v>
      </c>
      <c r="F47" s="34"/>
      <c r="G47" s="34" t="s">
        <v>139</v>
      </c>
      <c r="H47" s="34" t="s">
        <v>140</v>
      </c>
    </row>
    <row r="48" spans="1:12" ht="21.95" customHeight="1" x14ac:dyDescent="0.25">
      <c r="B48" s="33" t="s">
        <v>126</v>
      </c>
      <c r="C48" s="35"/>
      <c r="D48" s="26">
        <f>SUM(D49:D51)</f>
        <v>0</v>
      </c>
      <c r="E48" s="27">
        <f>IFERROR(D48/$E$14,0)</f>
        <v>0</v>
      </c>
      <c r="F48" s="372"/>
      <c r="G48" s="26">
        <f>SUM(G49:G51)</f>
        <v>0</v>
      </c>
      <c r="H48" s="27">
        <f>IFERROR(G48/$H$14,0)</f>
        <v>0</v>
      </c>
    </row>
    <row r="49" spans="2:8" ht="21.95" customHeight="1" x14ac:dyDescent="0.2">
      <c r="B49" s="83" t="s">
        <v>230</v>
      </c>
      <c r="C49" s="607">
        <f>IFERROR(D49/D48,0)</f>
        <v>0</v>
      </c>
      <c r="D49" s="93"/>
      <c r="E49" s="52">
        <f>IFERROR(D49/$E$14,0)</f>
        <v>0</v>
      </c>
      <c r="F49" s="373"/>
      <c r="G49" s="93"/>
      <c r="H49" s="52">
        <f>IFERROR(G49/$H$14,0)</f>
        <v>0</v>
      </c>
    </row>
    <row r="50" spans="2:8" ht="21.95" customHeight="1" x14ac:dyDescent="0.2">
      <c r="B50" s="83" t="s">
        <v>254</v>
      </c>
      <c r="C50" s="607">
        <f>IFERROR(D50/D48,0)</f>
        <v>0</v>
      </c>
      <c r="D50" s="93"/>
      <c r="E50" s="52">
        <f>IFERROR(D50/$E$14,0)</f>
        <v>0</v>
      </c>
      <c r="F50" s="373"/>
      <c r="G50" s="93"/>
      <c r="H50" s="52">
        <f>IFERROR(G50/$H$14,0)</f>
        <v>0</v>
      </c>
    </row>
    <row r="51" spans="2:8" ht="21.95" customHeight="1" x14ac:dyDescent="0.2">
      <c r="B51" s="83" t="s">
        <v>157</v>
      </c>
      <c r="C51" s="85" t="s">
        <v>25</v>
      </c>
      <c r="D51" s="82"/>
      <c r="E51" s="52">
        <f t="shared" ref="E51:E58" si="6">IFERROR(D51/$E$14,0)</f>
        <v>0</v>
      </c>
      <c r="F51" s="372"/>
      <c r="G51" s="93"/>
      <c r="H51" s="52">
        <f t="shared" ref="H51:H58" si="7">IFERROR(G51/$H$14,0)</f>
        <v>0</v>
      </c>
    </row>
    <row r="52" spans="2:8" ht="21.95" customHeight="1" x14ac:dyDescent="0.25">
      <c r="B52" s="36" t="s">
        <v>288</v>
      </c>
      <c r="C52" s="35"/>
      <c r="D52" s="26">
        <f>SUM(D53:D58)</f>
        <v>0</v>
      </c>
      <c r="E52" s="27">
        <f t="shared" si="6"/>
        <v>0</v>
      </c>
      <c r="F52" s="372"/>
      <c r="G52" s="26">
        <f>SUM(G53:G58)</f>
        <v>0</v>
      </c>
      <c r="H52" s="27">
        <f>IFERROR(G52/$H$14,0)</f>
        <v>0</v>
      </c>
    </row>
    <row r="53" spans="2:8" ht="21.95" customHeight="1" x14ac:dyDescent="0.2">
      <c r="B53" s="42" t="str">
        <f t="shared" ref="B53:C58" si="8">B28</f>
        <v>Mediendienstanbieter 1</v>
      </c>
      <c r="C53" s="37" t="str">
        <f t="shared" si="8"/>
        <v>bitte auswählen</v>
      </c>
      <c r="D53" s="82"/>
      <c r="E53" s="52">
        <f t="shared" si="6"/>
        <v>0</v>
      </c>
      <c r="F53" s="374"/>
      <c r="G53" s="93"/>
      <c r="H53" s="52">
        <f t="shared" si="7"/>
        <v>0</v>
      </c>
    </row>
    <row r="54" spans="2:8" ht="21.95" customHeight="1" x14ac:dyDescent="0.2">
      <c r="B54" s="43" t="str">
        <f t="shared" si="8"/>
        <v>Mediendienstanbieter 2</v>
      </c>
      <c r="C54" s="37" t="str">
        <f t="shared" si="8"/>
        <v>bitte auswählen</v>
      </c>
      <c r="D54" s="82"/>
      <c r="E54" s="52">
        <f t="shared" si="6"/>
        <v>0</v>
      </c>
      <c r="F54" s="375"/>
      <c r="G54" s="93"/>
      <c r="H54" s="52">
        <f t="shared" si="7"/>
        <v>0</v>
      </c>
    </row>
    <row r="55" spans="2:8" ht="21.95" customHeight="1" thickBot="1" x14ac:dyDescent="0.25">
      <c r="B55" s="616" t="str">
        <f t="shared" si="8"/>
        <v>Mediendienstanbieter 3</v>
      </c>
      <c r="C55" s="617" t="str">
        <f t="shared" si="8"/>
        <v>bitte auswählen</v>
      </c>
      <c r="D55" s="89"/>
      <c r="E55" s="610">
        <f t="shared" si="6"/>
        <v>0</v>
      </c>
      <c r="F55" s="618"/>
      <c r="G55" s="619"/>
      <c r="H55" s="610">
        <f t="shared" si="7"/>
        <v>0</v>
      </c>
    </row>
    <row r="56" spans="2:8" ht="21.95" customHeight="1" thickTop="1" x14ac:dyDescent="0.2">
      <c r="B56" s="620" t="str">
        <f t="shared" si="8"/>
        <v>Mediendienstanbieter 1 Anteil KoProuktion</v>
      </c>
      <c r="C56" s="621" t="str">
        <f t="shared" si="8"/>
        <v>bitte auswählen</v>
      </c>
      <c r="D56" s="613"/>
      <c r="E56" s="614">
        <f t="shared" si="6"/>
        <v>0</v>
      </c>
      <c r="F56" s="622"/>
      <c r="G56" s="623"/>
      <c r="H56" s="614">
        <f t="shared" si="7"/>
        <v>0</v>
      </c>
    </row>
    <row r="57" spans="2:8" ht="21.95" customHeight="1" x14ac:dyDescent="0.2">
      <c r="B57" s="43" t="str">
        <f t="shared" si="8"/>
        <v>Mediendienstanbieter 2 Anteil KoProduktion</v>
      </c>
      <c r="C57" s="37" t="str">
        <f t="shared" si="8"/>
        <v>bitte auswählen</v>
      </c>
      <c r="D57" s="82"/>
      <c r="E57" s="52">
        <f>IFERROR(D57/$E$14,0)</f>
        <v>0</v>
      </c>
      <c r="F57" s="375"/>
      <c r="G57" s="93"/>
      <c r="H57" s="52">
        <f>IFERROR(G57/$H$14,0)</f>
        <v>0</v>
      </c>
    </row>
    <row r="58" spans="2:8" ht="21.95" customHeight="1" x14ac:dyDescent="0.2">
      <c r="B58" s="43" t="str">
        <f t="shared" si="8"/>
        <v>Mediendienstanbieter 3 Anteil KoProduktion</v>
      </c>
      <c r="C58" s="37" t="str">
        <f t="shared" si="8"/>
        <v>bitte auswählen</v>
      </c>
      <c r="D58" s="82"/>
      <c r="E58" s="52">
        <f t="shared" si="6"/>
        <v>0</v>
      </c>
      <c r="F58" s="375"/>
      <c r="G58" s="93"/>
      <c r="H58" s="52">
        <f t="shared" si="7"/>
        <v>0</v>
      </c>
    </row>
    <row r="59" spans="2:8" ht="21.95" customHeight="1" x14ac:dyDescent="0.2">
      <c r="B59" s="34" t="s">
        <v>158</v>
      </c>
      <c r="C59" s="34"/>
      <c r="D59" s="19">
        <f>D48+D52</f>
        <v>0</v>
      </c>
      <c r="E59" s="38">
        <f>IFERROR(D59/$E$14,0)</f>
        <v>0</v>
      </c>
      <c r="F59" s="34"/>
      <c r="G59" s="19">
        <f>G48+G52</f>
        <v>0</v>
      </c>
      <c r="H59" s="38">
        <f>IFERROR(G59/$H$14,0)</f>
        <v>0</v>
      </c>
    </row>
    <row r="60" spans="2:8" ht="21.95" customHeight="1" x14ac:dyDescent="0.25">
      <c r="B60" s="344"/>
      <c r="C60" s="345"/>
      <c r="D60" s="346"/>
      <c r="E60" s="346"/>
      <c r="F60" s="345"/>
      <c r="G60" s="346"/>
      <c r="H60" s="346"/>
    </row>
    <row r="61" spans="2:8" x14ac:dyDescent="0.2">
      <c r="B61" s="347"/>
      <c r="C61" s="347"/>
      <c r="D61" s="347"/>
      <c r="E61" s="347"/>
      <c r="F61" s="347"/>
    </row>
    <row r="62" spans="2:8" x14ac:dyDescent="0.2">
      <c r="B62" s="347"/>
      <c r="C62" s="347"/>
      <c r="D62" s="347"/>
      <c r="E62" s="347"/>
      <c r="F62" s="347"/>
    </row>
    <row r="63" spans="2:8" x14ac:dyDescent="0.2">
      <c r="B63" s="347"/>
      <c r="C63" s="347"/>
      <c r="D63" s="347"/>
      <c r="E63" s="347"/>
      <c r="F63" s="347"/>
    </row>
    <row r="64" spans="2:8" x14ac:dyDescent="0.2">
      <c r="B64" s="347"/>
      <c r="C64" s="347"/>
      <c r="D64" s="347"/>
      <c r="E64" s="347"/>
      <c r="F64" s="347"/>
    </row>
    <row r="65" spans="2:6" x14ac:dyDescent="0.2">
      <c r="B65" s="347"/>
      <c r="C65" s="347"/>
      <c r="D65" s="347"/>
      <c r="E65" s="347"/>
      <c r="F65" s="347"/>
    </row>
    <row r="66" spans="2:6" x14ac:dyDescent="0.2">
      <c r="B66" s="347"/>
      <c r="C66" s="347"/>
      <c r="D66" s="347"/>
      <c r="E66" s="347"/>
      <c r="F66" s="347"/>
    </row>
    <row r="67" spans="2:6" x14ac:dyDescent="0.2">
      <c r="B67" s="347"/>
      <c r="C67" s="347"/>
      <c r="D67" s="347"/>
      <c r="E67" s="347"/>
      <c r="F67" s="347"/>
    </row>
    <row r="68" spans="2:6" x14ac:dyDescent="0.2">
      <c r="B68" s="347"/>
      <c r="C68" s="347"/>
      <c r="D68" s="347"/>
      <c r="E68" s="347"/>
      <c r="F68" s="347"/>
    </row>
    <row r="69" spans="2:6" x14ac:dyDescent="0.2">
      <c r="B69" s="347"/>
      <c r="C69" s="347"/>
      <c r="D69" s="347"/>
      <c r="E69" s="347"/>
      <c r="F69" s="347"/>
    </row>
    <row r="70" spans="2:6" x14ac:dyDescent="0.2">
      <c r="B70" s="347"/>
      <c r="C70" s="347"/>
      <c r="D70" s="347"/>
      <c r="E70" s="347"/>
      <c r="F70" s="347"/>
    </row>
  </sheetData>
  <sheetProtection algorithmName="SHA-512" hashValue="mlA2+mrCCa9opB9IfEzq+8+B2Uo2D25EiBqLykaP4+4iPITebSd/JAsVIEvB3SeFGPBO4dEn3iBAyGZQ6egJeQ==" saltValue="pEUIS2U3LuuH2WCwzInMQw==" spinCount="100000" sheet="1" selectLockedCells="1"/>
  <mergeCells count="18">
    <mergeCell ref="H3:I3"/>
    <mergeCell ref="H4:I4"/>
    <mergeCell ref="H2:J2"/>
    <mergeCell ref="B46:H46"/>
    <mergeCell ref="H5:I5"/>
    <mergeCell ref="H6:I6"/>
    <mergeCell ref="H8:I8"/>
    <mergeCell ref="B19:H19"/>
    <mergeCell ref="B26:C26"/>
    <mergeCell ref="B14:D14"/>
    <mergeCell ref="B17:C17"/>
    <mergeCell ref="F14:G14"/>
    <mergeCell ref="B10:G10"/>
    <mergeCell ref="B11:G11"/>
    <mergeCell ref="C5:D5"/>
    <mergeCell ref="C6:D6"/>
    <mergeCell ref="F13:H13"/>
    <mergeCell ref="B13:E13"/>
  </mergeCells>
  <conditionalFormatting sqref="E17 H17">
    <cfRule type="cellIs" dxfId="107" priority="5" operator="greaterThan">
      <formula>1.00005</formula>
    </cfRule>
    <cfRule type="cellIs" dxfId="106" priority="7" operator="between">
      <formula>0.99995</formula>
      <formula>1.00009</formula>
    </cfRule>
    <cfRule type="cellIs" dxfId="105" priority="8" operator="between">
      <formula>0</formula>
      <formula>0.99994</formula>
    </cfRule>
  </conditionalFormatting>
  <dataValidations count="2">
    <dataValidation type="list" allowBlank="1" showInputMessage="1" showErrorMessage="1" sqref="C28:C30" xr:uid="{77138F4C-D06C-4625-954E-A7C7872350F0}">
      <formula1>"bitte auswählen,Vertrag,LOI"</formula1>
    </dataValidation>
    <dataValidation type="list" allowBlank="1" showInputMessage="1" showErrorMessage="1" sqref="C35:C40 C42:C43 C51" xr:uid="{86B70D75-2175-4E92-A5F7-E8DDD7F00548}">
      <formula1>"bitte auswählen,beantragt,zugesagt"</formula1>
    </dataValidation>
  </dataValidations>
  <pageMargins left="0.59" right="0.57999999999999996" top="0.984251969" bottom="0.984251969" header="0.4921259845" footer="0.4921259845"/>
  <pageSetup paperSize="9" scale="83" orientation="landscape" r:id="rId1"/>
  <headerFooter alignWithMargins="0">
    <oddFooter>&amp;RSeite &amp;P v &amp;N</oddFooter>
  </headerFooter>
  <extLst>
    <ext xmlns:x14="http://schemas.microsoft.com/office/spreadsheetml/2009/9/main" uri="{78C0D931-6437-407d-A8EE-F0AAD7539E65}">
      <x14:conditionalFormattings>
        <x14:conditionalFormatting xmlns:xm="http://schemas.microsoft.com/office/excel/2006/main">
          <x14:cfRule type="expression" priority="2" id="{670DB753-4628-4675-8981-63005260F12C}">
            <xm:f>'0. Stammdaten'!$C$19="Internationaler Film oder Serie (Produktionsteil Serviceproduktion)"</xm:f>
            <x14:dxf>
              <fill>
                <patternFill patternType="lightUp"/>
              </fill>
            </x14:dxf>
          </x14:cfRule>
          <x14:cfRule type="expression" priority="1" id="{117C76A9-B20B-40A5-853F-99649702A4AC}">
            <xm:f>'0. Stammdaten'!$C$19="Internationaler Film oder Serie (Serviceproduktion)"</xm:f>
            <x14:dxf>
              <fill>
                <patternFill patternType="lightUp"/>
              </fill>
            </x14:dxf>
          </x14:cfRule>
          <xm:sqref>B31:H33 B50:H50 B56:H58</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4150D8-AD7A-4F63-9301-E9BE828659DA}">
  <dimension ref="B1:P59"/>
  <sheetViews>
    <sheetView topLeftCell="A2" zoomScale="85" zoomScaleNormal="85" workbookViewId="0">
      <selection activeCell="I26" sqref="I26"/>
    </sheetView>
  </sheetViews>
  <sheetFormatPr baseColWidth="10" defaultColWidth="11.42578125" defaultRowHeight="14.25" customHeight="1" x14ac:dyDescent="0.2"/>
  <cols>
    <col min="1" max="2" width="4.42578125" style="264" customWidth="1"/>
    <col min="3" max="3" width="44.140625" style="264" customWidth="1"/>
    <col min="4" max="4" width="14.85546875" style="264" customWidth="1"/>
    <col min="5" max="11" width="15.7109375" style="264" customWidth="1"/>
    <col min="12" max="12" width="16.42578125" style="264" bestFit="1" customWidth="1"/>
    <col min="13" max="13" width="15.7109375" style="264" customWidth="1"/>
    <col min="14" max="16384" width="11.42578125" style="264"/>
  </cols>
  <sheetData>
    <row r="1" spans="2:14" ht="26.25" x14ac:dyDescent="0.2">
      <c r="C1" s="317" t="s">
        <v>159</v>
      </c>
      <c r="D1" s="393"/>
    </row>
    <row r="2" spans="2:14" ht="18.75" x14ac:dyDescent="0.3">
      <c r="C2" s="394"/>
      <c r="D2" s="302"/>
    </row>
    <row r="3" spans="2:14" ht="15" x14ac:dyDescent="0.2">
      <c r="C3" s="315" t="s">
        <v>108</v>
      </c>
      <c r="D3" s="768">
        <f>'0. Stammdaten'!C6</f>
        <v>0</v>
      </c>
      <c r="E3" s="769"/>
      <c r="F3" s="769"/>
      <c r="G3" s="769"/>
      <c r="H3" s="770"/>
    </row>
    <row r="4" spans="2:14" ht="15" x14ac:dyDescent="0.2">
      <c r="C4" s="315" t="s">
        <v>7</v>
      </c>
      <c r="D4" s="768">
        <f>'0. Stammdaten'!C8</f>
        <v>0</v>
      </c>
      <c r="E4" s="769"/>
      <c r="F4" s="769"/>
      <c r="G4" s="769"/>
      <c r="H4" s="770"/>
    </row>
    <row r="5" spans="2:14" ht="15" x14ac:dyDescent="0.2">
      <c r="C5" s="315" t="s">
        <v>9</v>
      </c>
      <c r="D5" s="771" t="str">
        <f>'0. Stammdaten'!C9</f>
        <v>P…</v>
      </c>
      <c r="E5" s="772"/>
      <c r="F5" s="773"/>
    </row>
    <row r="6" spans="2:14" ht="15" x14ac:dyDescent="0.2">
      <c r="C6" s="315"/>
      <c r="D6" s="302"/>
      <c r="E6" s="302"/>
      <c r="F6" s="302"/>
    </row>
    <row r="7" spans="2:14" ht="15" x14ac:dyDescent="0.25">
      <c r="B7" s="322"/>
      <c r="C7" s="333" t="s">
        <v>109</v>
      </c>
      <c r="D7" s="302"/>
      <c r="E7" s="302"/>
      <c r="F7" s="302"/>
      <c r="G7" s="321"/>
    </row>
    <row r="8" spans="2:14" x14ac:dyDescent="0.2">
      <c r="B8" s="390" t="s">
        <v>56</v>
      </c>
      <c r="C8" s="778" t="s">
        <v>160</v>
      </c>
      <c r="D8" s="778"/>
      <c r="E8" s="778"/>
      <c r="F8" s="778"/>
      <c r="G8" s="778"/>
      <c r="H8" s="778"/>
      <c r="I8" s="778"/>
      <c r="J8" s="778"/>
      <c r="K8" s="778"/>
    </row>
    <row r="9" spans="2:14" ht="17.25" customHeight="1" x14ac:dyDescent="0.2">
      <c r="B9" s="391" t="s">
        <v>58</v>
      </c>
      <c r="C9" s="636" t="s">
        <v>161</v>
      </c>
      <c r="D9" s="636"/>
      <c r="E9" s="636"/>
      <c r="F9" s="636"/>
      <c r="G9" s="636"/>
      <c r="H9" s="636"/>
      <c r="I9" s="636"/>
      <c r="J9" s="636"/>
      <c r="K9" s="636"/>
      <c r="L9" s="392"/>
    </row>
    <row r="10" spans="2:14" ht="17.25" customHeight="1" x14ac:dyDescent="0.2">
      <c r="B10" s="391" t="s">
        <v>60</v>
      </c>
      <c r="C10" s="636" t="s">
        <v>162</v>
      </c>
      <c r="D10" s="636"/>
      <c r="E10" s="636"/>
      <c r="F10" s="636"/>
      <c r="G10" s="636"/>
      <c r="H10" s="636"/>
      <c r="I10" s="636"/>
      <c r="J10" s="636"/>
      <c r="K10" s="392"/>
      <c r="L10" s="392"/>
    </row>
    <row r="12" spans="2:14" ht="15" x14ac:dyDescent="0.2">
      <c r="E12" s="172" t="s">
        <v>163</v>
      </c>
      <c r="F12" s="172" t="s">
        <v>164</v>
      </c>
      <c r="G12" s="172" t="s">
        <v>165</v>
      </c>
      <c r="H12" s="172" t="s">
        <v>166</v>
      </c>
      <c r="I12" s="172" t="s">
        <v>167</v>
      </c>
      <c r="J12" s="173" t="s">
        <v>168</v>
      </c>
      <c r="K12" s="173" t="s">
        <v>169</v>
      </c>
      <c r="L12" s="173" t="s">
        <v>170</v>
      </c>
    </row>
    <row r="13" spans="2:14" ht="15.75" thickBot="1" x14ac:dyDescent="0.3">
      <c r="D13" s="275" t="s">
        <v>171</v>
      </c>
      <c r="E13" s="124"/>
      <c r="F13" s="124"/>
      <c r="G13" s="124"/>
      <c r="H13" s="124"/>
      <c r="I13" s="124"/>
      <c r="J13" s="124"/>
      <c r="K13" s="124"/>
      <c r="L13" s="124"/>
      <c r="N13" s="389"/>
    </row>
    <row r="14" spans="2:14" ht="33" customHeight="1" x14ac:dyDescent="0.2">
      <c r="B14" s="774" t="s">
        <v>172</v>
      </c>
      <c r="C14" s="775"/>
      <c r="D14" s="775"/>
      <c r="E14" s="174"/>
      <c r="F14" s="175"/>
      <c r="G14" s="175"/>
      <c r="H14" s="175"/>
      <c r="I14" s="175"/>
      <c r="J14" s="175"/>
      <c r="K14" s="175"/>
      <c r="L14" s="176"/>
      <c r="M14" s="177" t="s">
        <v>173</v>
      </c>
    </row>
    <row r="15" spans="2:14" s="323" customFormat="1" ht="16.149999999999999" customHeight="1" x14ac:dyDescent="0.25">
      <c r="B15" s="776" t="s">
        <v>174</v>
      </c>
      <c r="C15" s="777"/>
      <c r="D15" s="178">
        <f>'3. Finanzierungsplan'!D21</f>
        <v>0</v>
      </c>
      <c r="E15" s="161"/>
      <c r="F15" s="161"/>
      <c r="G15" s="161"/>
      <c r="H15" s="161"/>
      <c r="I15" s="161"/>
      <c r="J15" s="161"/>
      <c r="K15" s="161"/>
      <c r="L15" s="162"/>
      <c r="M15" s="179">
        <f>IF(D15-SUM(E15:L15)=0,0,"FEHLER")</f>
        <v>0</v>
      </c>
    </row>
    <row r="16" spans="2:14" s="323" customFormat="1" ht="16.149999999999999" customHeight="1" x14ac:dyDescent="0.25">
      <c r="B16" s="764" t="str">
        <f>'3. Finanzierungsplan'!B26</f>
        <v>Auftraggebendes Unternehmen</v>
      </c>
      <c r="C16" s="765"/>
      <c r="D16" s="180">
        <f>'3. Finanzierungsplan'!D25</f>
        <v>0</v>
      </c>
      <c r="E16" s="161"/>
      <c r="F16" s="161"/>
      <c r="G16" s="161"/>
      <c r="H16" s="161"/>
      <c r="I16" s="161"/>
      <c r="J16" s="161"/>
      <c r="K16" s="161"/>
      <c r="L16" s="161"/>
      <c r="M16" s="179">
        <f t="shared" ref="M16:M28" si="0">IF(D16-SUM(E16:L16)=0,0,"FEHLER")</f>
        <v>0</v>
      </c>
      <c r="N16" s="386"/>
    </row>
    <row r="17" spans="2:16" s="323" customFormat="1" ht="16.149999999999999" customHeight="1" x14ac:dyDescent="0.25">
      <c r="B17" s="766" t="str">
        <f>'3. Finanzierungsplan'!B28</f>
        <v>Mediendienstanbieter 1</v>
      </c>
      <c r="C17" s="767"/>
      <c r="D17" s="180">
        <f>'3. Finanzierungsplan'!D28+'3. Finanzierungsplan'!D53+'3. Finanzierungsplan'!D31+'3. Finanzierungsplan'!D56</f>
        <v>0</v>
      </c>
      <c r="E17" s="161"/>
      <c r="F17" s="161"/>
      <c r="G17" s="161"/>
      <c r="H17" s="161"/>
      <c r="I17" s="161"/>
      <c r="J17" s="161"/>
      <c r="K17" s="161"/>
      <c r="L17" s="161"/>
      <c r="M17" s="179">
        <f t="shared" si="0"/>
        <v>0</v>
      </c>
    </row>
    <row r="18" spans="2:16" s="323" customFormat="1" ht="16.149999999999999" customHeight="1" x14ac:dyDescent="0.25">
      <c r="B18" s="766" t="str">
        <f>'3. Finanzierungsplan'!B29</f>
        <v>Mediendienstanbieter 2</v>
      </c>
      <c r="C18" s="767"/>
      <c r="D18" s="180">
        <f>'3. Finanzierungsplan'!D29+'3. Finanzierungsplan'!D54+'3. Finanzierungsplan'!D32+'3. Finanzierungsplan'!D57</f>
        <v>0</v>
      </c>
      <c r="E18" s="161"/>
      <c r="F18" s="161"/>
      <c r="G18" s="161"/>
      <c r="H18" s="161"/>
      <c r="I18" s="161"/>
      <c r="J18" s="161"/>
      <c r="K18" s="161"/>
      <c r="L18" s="161"/>
      <c r="M18" s="179">
        <f t="shared" si="0"/>
        <v>0</v>
      </c>
    </row>
    <row r="19" spans="2:16" s="323" customFormat="1" ht="16.149999999999999" customHeight="1" x14ac:dyDescent="0.25">
      <c r="B19" s="766" t="str">
        <f>'3. Finanzierungsplan'!B30</f>
        <v>Mediendienstanbieter 3</v>
      </c>
      <c r="C19" s="767"/>
      <c r="D19" s="180">
        <f>'3. Finanzierungsplan'!D30+'3. Finanzierungsplan'!D55+'3. Finanzierungsplan'!D33+'3. Finanzierungsplan'!D58</f>
        <v>0</v>
      </c>
      <c r="E19" s="161"/>
      <c r="F19" s="161"/>
      <c r="G19" s="161"/>
      <c r="H19" s="161"/>
      <c r="I19" s="161"/>
      <c r="J19" s="161"/>
      <c r="K19" s="161"/>
      <c r="L19" s="161"/>
      <c r="M19" s="179">
        <f t="shared" si="0"/>
        <v>0</v>
      </c>
    </row>
    <row r="20" spans="2:16" s="323" customFormat="1" ht="16.149999999999999" customHeight="1" x14ac:dyDescent="0.25">
      <c r="B20" s="766" t="str">
        <f>'3. Finanzierungsplan'!B35</f>
        <v>Förderung 1</v>
      </c>
      <c r="C20" s="767"/>
      <c r="D20" s="180">
        <f>'3. Finanzierungsplan'!D35</f>
        <v>0</v>
      </c>
      <c r="E20" s="161"/>
      <c r="F20" s="161"/>
      <c r="G20" s="161"/>
      <c r="H20" s="161"/>
      <c r="I20" s="161"/>
      <c r="J20" s="161"/>
      <c r="K20" s="161"/>
      <c r="L20" s="161"/>
      <c r="M20" s="179">
        <f t="shared" si="0"/>
        <v>0</v>
      </c>
    </row>
    <row r="21" spans="2:16" s="323" customFormat="1" ht="16.149999999999999" customHeight="1" x14ac:dyDescent="0.25">
      <c r="B21" s="766" t="str">
        <f>'3. Finanzierungsplan'!B36</f>
        <v>Förderung 2</v>
      </c>
      <c r="C21" s="767"/>
      <c r="D21" s="180">
        <f>'3. Finanzierungsplan'!D36</f>
        <v>0</v>
      </c>
      <c r="E21" s="161"/>
      <c r="F21" s="161"/>
      <c r="G21" s="161"/>
      <c r="H21" s="161"/>
      <c r="I21" s="161"/>
      <c r="J21" s="161"/>
      <c r="K21" s="161"/>
      <c r="L21" s="161"/>
      <c r="M21" s="179">
        <f t="shared" si="0"/>
        <v>0</v>
      </c>
    </row>
    <row r="22" spans="2:16" s="323" customFormat="1" ht="16.149999999999999" customHeight="1" x14ac:dyDescent="0.25">
      <c r="B22" s="766" t="str">
        <f>'3. Finanzierungsplan'!B37</f>
        <v>Förderung 3</v>
      </c>
      <c r="C22" s="767"/>
      <c r="D22" s="180">
        <f>'3. Finanzierungsplan'!D37</f>
        <v>0</v>
      </c>
      <c r="E22" s="161"/>
      <c r="F22" s="161"/>
      <c r="G22" s="161"/>
      <c r="H22" s="161"/>
      <c r="I22" s="161"/>
      <c r="J22" s="161"/>
      <c r="K22" s="161"/>
      <c r="L22" s="161"/>
      <c r="M22" s="179">
        <f t="shared" si="0"/>
        <v>0</v>
      </c>
    </row>
    <row r="23" spans="2:16" s="323" customFormat="1" ht="16.149999999999999" customHeight="1" x14ac:dyDescent="0.25">
      <c r="B23" s="766" t="str">
        <f>'3. Finanzierungsplan'!B38</f>
        <v>Förderung 4</v>
      </c>
      <c r="C23" s="767"/>
      <c r="D23" s="180">
        <f>'3. Finanzierungsplan'!D38</f>
        <v>0</v>
      </c>
      <c r="E23" s="161"/>
      <c r="F23" s="161"/>
      <c r="G23" s="161"/>
      <c r="H23" s="161"/>
      <c r="I23" s="161"/>
      <c r="J23" s="161"/>
      <c r="K23" s="161"/>
      <c r="L23" s="161"/>
      <c r="M23" s="179">
        <f t="shared" si="0"/>
        <v>0</v>
      </c>
    </row>
    <row r="24" spans="2:16" s="323" customFormat="1" ht="16.149999999999999" customHeight="1" x14ac:dyDescent="0.25">
      <c r="B24" s="766" t="str">
        <f>'3. Finanzierungsplan'!B39</f>
        <v>Förderung 5</v>
      </c>
      <c r="C24" s="767"/>
      <c r="D24" s="180">
        <f>'3. Finanzierungsplan'!D39</f>
        <v>0</v>
      </c>
      <c r="E24" s="161"/>
      <c r="F24" s="161"/>
      <c r="G24" s="161"/>
      <c r="H24" s="161"/>
      <c r="I24" s="161"/>
      <c r="J24" s="161"/>
      <c r="K24" s="161"/>
      <c r="L24" s="161"/>
      <c r="M24" s="179">
        <f t="shared" si="0"/>
        <v>0</v>
      </c>
    </row>
    <row r="25" spans="2:16" s="323" customFormat="1" ht="16.149999999999999" customHeight="1" x14ac:dyDescent="0.25">
      <c r="B25" s="764" t="str">
        <f>'3. Finanzierungsplan'!B40</f>
        <v>RTR Exzellenzbonus</v>
      </c>
      <c r="C25" s="765"/>
      <c r="D25" s="180">
        <f>'3. Finanzierungsplan'!D40</f>
        <v>0</v>
      </c>
      <c r="E25" s="161"/>
      <c r="F25" s="161"/>
      <c r="G25" s="161"/>
      <c r="H25" s="161"/>
      <c r="I25" s="161"/>
      <c r="J25" s="161"/>
      <c r="K25" s="161"/>
      <c r="L25" s="161"/>
      <c r="M25" s="179">
        <f t="shared" si="0"/>
        <v>0</v>
      </c>
      <c r="P25" s="387"/>
    </row>
    <row r="26" spans="2:16" s="323" customFormat="1" ht="16.149999999999999" customHeight="1" x14ac:dyDescent="0.25">
      <c r="B26" s="764" t="str">
        <f>'3. Finanzierungsplan'!B42</f>
        <v>Sponsoring (bar)</v>
      </c>
      <c r="C26" s="765"/>
      <c r="D26" s="180">
        <f>'3. Finanzierungsplan'!D42</f>
        <v>0</v>
      </c>
      <c r="E26" s="161"/>
      <c r="F26" s="161"/>
      <c r="G26" s="161"/>
      <c r="H26" s="161"/>
      <c r="I26" s="161"/>
      <c r="J26" s="161"/>
      <c r="K26" s="161"/>
      <c r="L26" s="161"/>
      <c r="M26" s="179">
        <f t="shared" si="0"/>
        <v>0</v>
      </c>
      <c r="P26" s="387"/>
    </row>
    <row r="27" spans="2:16" s="323" customFormat="1" ht="16.149999999999999" customHeight="1" x14ac:dyDescent="0.25">
      <c r="B27" s="764" t="str">
        <f>'3. Finanzierungsplan'!B43</f>
        <v>Weitere Finanzierung</v>
      </c>
      <c r="C27" s="765"/>
      <c r="D27" s="180">
        <f>'3. Finanzierungsplan'!D43</f>
        <v>0</v>
      </c>
      <c r="E27" s="161"/>
      <c r="F27" s="161"/>
      <c r="G27" s="161"/>
      <c r="H27" s="161"/>
      <c r="I27" s="161"/>
      <c r="J27" s="161"/>
      <c r="K27" s="161"/>
      <c r="L27" s="161"/>
      <c r="M27" s="179">
        <f t="shared" si="0"/>
        <v>0</v>
      </c>
      <c r="P27" s="387"/>
    </row>
    <row r="28" spans="2:16" s="323" customFormat="1" ht="16.149999999999999" customHeight="1" x14ac:dyDescent="0.25">
      <c r="B28" s="764" t="str">
        <f>'3. Finanzierungsplan'!B48</f>
        <v>Eigenmittel</v>
      </c>
      <c r="C28" s="765"/>
      <c r="D28" s="180">
        <f>'3. Finanzierungsplan'!D48</f>
        <v>0</v>
      </c>
      <c r="E28" s="161"/>
      <c r="F28" s="161"/>
      <c r="G28" s="161"/>
      <c r="H28" s="161"/>
      <c r="I28" s="161"/>
      <c r="J28" s="161"/>
      <c r="K28" s="161"/>
      <c r="L28" s="161"/>
      <c r="M28" s="179">
        <f t="shared" si="0"/>
        <v>0</v>
      </c>
    </row>
    <row r="29" spans="2:16" s="323" customFormat="1" ht="16.149999999999999" customHeight="1" x14ac:dyDescent="0.25">
      <c r="B29" s="782" t="s">
        <v>175</v>
      </c>
      <c r="C29" s="783"/>
      <c r="D29" s="181">
        <f t="shared" ref="D29:L29" si="1">SUM(D15:D28)</f>
        <v>0</v>
      </c>
      <c r="E29" s="182">
        <f t="shared" si="1"/>
        <v>0</v>
      </c>
      <c r="F29" s="182">
        <f t="shared" si="1"/>
        <v>0</v>
      </c>
      <c r="G29" s="182">
        <f t="shared" si="1"/>
        <v>0</v>
      </c>
      <c r="H29" s="182">
        <f t="shared" si="1"/>
        <v>0</v>
      </c>
      <c r="I29" s="182">
        <f t="shared" si="1"/>
        <v>0</v>
      </c>
      <c r="J29" s="182">
        <f t="shared" si="1"/>
        <v>0</v>
      </c>
      <c r="K29" s="182">
        <f t="shared" si="1"/>
        <v>0</v>
      </c>
      <c r="L29" s="182">
        <f t="shared" si="1"/>
        <v>0</v>
      </c>
      <c r="M29" s="183">
        <f>IF(D29-SUM(E29:L29)=0,0,"FEHLER")</f>
        <v>0</v>
      </c>
      <c r="N29" s="388"/>
    </row>
    <row r="30" spans="2:16" ht="6.75" customHeight="1" x14ac:dyDescent="0.2">
      <c r="C30" s="384"/>
      <c r="D30" s="385"/>
      <c r="E30" s="385"/>
      <c r="F30" s="385"/>
      <c r="G30" s="385"/>
      <c r="H30" s="385"/>
      <c r="I30" s="385"/>
      <c r="J30" s="385"/>
      <c r="K30" s="385"/>
      <c r="L30" s="385"/>
      <c r="M30" s="296"/>
    </row>
    <row r="31" spans="2:16" ht="15.75" thickBot="1" x14ac:dyDescent="0.3">
      <c r="D31" s="275"/>
      <c r="E31" s="184" t="s">
        <v>163</v>
      </c>
      <c r="F31" s="184" t="s">
        <v>164</v>
      </c>
      <c r="G31" s="184" t="s">
        <v>165</v>
      </c>
      <c r="H31" s="184" t="s">
        <v>166</v>
      </c>
      <c r="I31" s="184" t="s">
        <v>167</v>
      </c>
      <c r="J31" s="185" t="s">
        <v>168</v>
      </c>
      <c r="K31" s="185" t="s">
        <v>169</v>
      </c>
      <c r="L31" s="185" t="s">
        <v>170</v>
      </c>
    </row>
    <row r="32" spans="2:16" ht="33" customHeight="1" thickBot="1" x14ac:dyDescent="0.25">
      <c r="B32" s="784" t="s">
        <v>176</v>
      </c>
      <c r="C32" s="785"/>
      <c r="D32" s="786"/>
      <c r="E32" s="186"/>
      <c r="F32" s="186"/>
      <c r="G32" s="186"/>
      <c r="H32" s="186"/>
      <c r="I32" s="186"/>
      <c r="J32" s="186"/>
      <c r="K32" s="186"/>
      <c r="L32" s="186"/>
      <c r="M32" s="187" t="s">
        <v>173</v>
      </c>
    </row>
    <row r="33" spans="2:13" s="323" customFormat="1" ht="16.149999999999999" customHeight="1" x14ac:dyDescent="0.25">
      <c r="B33" s="188" t="s">
        <v>56</v>
      </c>
      <c r="C33" s="189" t="s">
        <v>177</v>
      </c>
      <c r="D33" s="470">
        <f>IF('0. Stammdaten'!$C$19="Internationale Koproduktion mit österreichischer Beteiligung",'1. Kostenübersicht'!K8,'1. Kostenübersicht'!I8)</f>
        <v>0</v>
      </c>
      <c r="E33" s="479"/>
      <c r="F33" s="480"/>
      <c r="G33" s="480"/>
      <c r="H33" s="480"/>
      <c r="I33" s="480"/>
      <c r="J33" s="480"/>
      <c r="K33" s="480"/>
      <c r="L33" s="481"/>
      <c r="M33" s="473">
        <f>IF(D33-SUM(E33:L33)=0,0,"FEHLER")</f>
        <v>0</v>
      </c>
    </row>
    <row r="34" spans="2:13" s="323" customFormat="1" ht="16.149999999999999" customHeight="1" x14ac:dyDescent="0.25">
      <c r="B34" s="190" t="s">
        <v>58</v>
      </c>
      <c r="C34" s="191" t="s">
        <v>59</v>
      </c>
      <c r="D34" s="470">
        <f>IF('0. Stammdaten'!$C$19="Internationale Koproduktion mit österreichischer Beteiligung",'1. Kostenübersicht'!K9,'1. Kostenübersicht'!I9)</f>
        <v>0</v>
      </c>
      <c r="E34" s="482"/>
      <c r="F34" s="161"/>
      <c r="G34" s="161"/>
      <c r="H34" s="161"/>
      <c r="I34" s="161"/>
      <c r="J34" s="161"/>
      <c r="K34" s="161"/>
      <c r="L34" s="483"/>
      <c r="M34" s="474">
        <f>IF(D34-SUM(E34:L34)=0,0,"FEHLER")</f>
        <v>0</v>
      </c>
    </row>
    <row r="35" spans="2:13" s="323" customFormat="1" ht="16.149999999999999" customHeight="1" x14ac:dyDescent="0.25">
      <c r="B35" s="190" t="s">
        <v>60</v>
      </c>
      <c r="C35" s="191" t="s">
        <v>61</v>
      </c>
      <c r="D35" s="470">
        <f>IF('0. Stammdaten'!$C$19="Internationale Koproduktion mit österreichischer Beteiligung",'1. Kostenübersicht'!K10,'1. Kostenübersicht'!I10)</f>
        <v>0</v>
      </c>
      <c r="E35" s="482"/>
      <c r="F35" s="161"/>
      <c r="G35" s="161"/>
      <c r="H35" s="161"/>
      <c r="I35" s="161"/>
      <c r="J35" s="161"/>
      <c r="K35" s="161"/>
      <c r="L35" s="483"/>
      <c r="M35" s="474">
        <f t="shared" ref="M35:M43" si="2">IF(D35-SUM(E35:L35)=0,0,"FEHLER")</f>
        <v>0</v>
      </c>
    </row>
    <row r="36" spans="2:13" s="323" customFormat="1" ht="16.149999999999999" customHeight="1" x14ac:dyDescent="0.25">
      <c r="B36" s="190" t="s">
        <v>62</v>
      </c>
      <c r="C36" s="191" t="s">
        <v>63</v>
      </c>
      <c r="D36" s="470">
        <f>IF('0. Stammdaten'!$C$19="Internationale Koproduktion mit österreichischer Beteiligung",'1. Kostenübersicht'!K11,'1. Kostenübersicht'!I11)</f>
        <v>0</v>
      </c>
      <c r="E36" s="482"/>
      <c r="F36" s="161"/>
      <c r="G36" s="161"/>
      <c r="H36" s="161"/>
      <c r="I36" s="161"/>
      <c r="J36" s="161"/>
      <c r="K36" s="161"/>
      <c r="L36" s="483"/>
      <c r="M36" s="474">
        <f t="shared" si="2"/>
        <v>0</v>
      </c>
    </row>
    <row r="37" spans="2:13" s="323" customFormat="1" ht="16.149999999999999" customHeight="1" x14ac:dyDescent="0.25">
      <c r="B37" s="190" t="s">
        <v>64</v>
      </c>
      <c r="C37" s="191" t="s">
        <v>178</v>
      </c>
      <c r="D37" s="470">
        <f>IF('0. Stammdaten'!$C$19="Internationale Koproduktion mit österreichischer Beteiligung",'1. Kostenübersicht'!K12,'1. Kostenübersicht'!I12)</f>
        <v>0</v>
      </c>
      <c r="E37" s="482"/>
      <c r="F37" s="161"/>
      <c r="G37" s="161"/>
      <c r="H37" s="161"/>
      <c r="I37" s="161"/>
      <c r="J37" s="161"/>
      <c r="K37" s="161"/>
      <c r="L37" s="483"/>
      <c r="M37" s="474">
        <f t="shared" si="2"/>
        <v>0</v>
      </c>
    </row>
    <row r="38" spans="2:13" s="323" customFormat="1" ht="16.149999999999999" customHeight="1" x14ac:dyDescent="0.25">
      <c r="B38" s="190" t="s">
        <v>66</v>
      </c>
      <c r="C38" s="191" t="s">
        <v>67</v>
      </c>
      <c r="D38" s="470">
        <f>IF('0. Stammdaten'!$C$19="Internationale Koproduktion mit österreichischer Beteiligung",'1. Kostenübersicht'!K13,'1. Kostenübersicht'!I13)</f>
        <v>0</v>
      </c>
      <c r="E38" s="482"/>
      <c r="F38" s="161"/>
      <c r="G38" s="161"/>
      <c r="H38" s="161"/>
      <c r="I38" s="161"/>
      <c r="J38" s="161"/>
      <c r="K38" s="161"/>
      <c r="L38" s="483"/>
      <c r="M38" s="474">
        <f t="shared" si="2"/>
        <v>0</v>
      </c>
    </row>
    <row r="39" spans="2:13" s="323" customFormat="1" ht="16.149999999999999" customHeight="1" x14ac:dyDescent="0.25">
      <c r="B39" s="190" t="s">
        <v>68</v>
      </c>
      <c r="C39" s="191" t="s">
        <v>69</v>
      </c>
      <c r="D39" s="470">
        <f>IF('0. Stammdaten'!$C$19="Internationale Koproduktion mit österreichischer Beteiligung",'1. Kostenübersicht'!K14,'1. Kostenübersicht'!I14)</f>
        <v>0</v>
      </c>
      <c r="E39" s="482"/>
      <c r="F39" s="161"/>
      <c r="G39" s="161"/>
      <c r="H39" s="161"/>
      <c r="I39" s="161"/>
      <c r="J39" s="161"/>
      <c r="K39" s="161"/>
      <c r="L39" s="483"/>
      <c r="M39" s="474">
        <f t="shared" si="2"/>
        <v>0</v>
      </c>
    </row>
    <row r="40" spans="2:13" s="323" customFormat="1" ht="16.149999999999999" customHeight="1" x14ac:dyDescent="0.25">
      <c r="B40" s="190" t="s">
        <v>70</v>
      </c>
      <c r="C40" s="191" t="s">
        <v>179</v>
      </c>
      <c r="D40" s="470">
        <f>IF('0. Stammdaten'!$C$19="Internationale Koproduktion mit österreichischer Beteiligung",'1. Kostenübersicht'!K15,'1. Kostenübersicht'!I15)</f>
        <v>0</v>
      </c>
      <c r="E40" s="482"/>
      <c r="F40" s="161"/>
      <c r="G40" s="161"/>
      <c r="H40" s="161"/>
      <c r="I40" s="161"/>
      <c r="J40" s="161"/>
      <c r="K40" s="161"/>
      <c r="L40" s="483"/>
      <c r="M40" s="474">
        <f t="shared" si="2"/>
        <v>0</v>
      </c>
    </row>
    <row r="41" spans="2:13" s="323" customFormat="1" ht="16.149999999999999" customHeight="1" x14ac:dyDescent="0.25">
      <c r="B41" s="190" t="s">
        <v>72</v>
      </c>
      <c r="C41" s="191" t="s">
        <v>73</v>
      </c>
      <c r="D41" s="470">
        <f>IF('0. Stammdaten'!$C$19="Internationale Koproduktion mit österreichischer Beteiligung",'1. Kostenübersicht'!K16,'1. Kostenübersicht'!I16)</f>
        <v>0</v>
      </c>
      <c r="E41" s="482"/>
      <c r="F41" s="161"/>
      <c r="G41" s="161"/>
      <c r="H41" s="161"/>
      <c r="I41" s="161"/>
      <c r="J41" s="161"/>
      <c r="K41" s="161"/>
      <c r="L41" s="483"/>
      <c r="M41" s="474">
        <f t="shared" si="2"/>
        <v>0</v>
      </c>
    </row>
    <row r="42" spans="2:13" s="323" customFormat="1" ht="16.149999999999999" customHeight="1" x14ac:dyDescent="0.25">
      <c r="B42" s="190" t="s">
        <v>74</v>
      </c>
      <c r="C42" s="191" t="s">
        <v>75</v>
      </c>
      <c r="D42" s="470">
        <f>IF('0. Stammdaten'!$C$19="Internationale Koproduktion mit österreichischer Beteiligung",'1. Kostenübersicht'!K17,'1. Kostenübersicht'!I17)</f>
        <v>0</v>
      </c>
      <c r="E42" s="482"/>
      <c r="F42" s="161"/>
      <c r="G42" s="161"/>
      <c r="H42" s="161"/>
      <c r="I42" s="161"/>
      <c r="J42" s="161"/>
      <c r="K42" s="161"/>
      <c r="L42" s="483"/>
      <c r="M42" s="474">
        <f t="shared" si="2"/>
        <v>0</v>
      </c>
    </row>
    <row r="43" spans="2:13" s="323" customFormat="1" ht="16.149999999999999" customHeight="1" x14ac:dyDescent="0.25">
      <c r="B43" s="192" t="s">
        <v>76</v>
      </c>
      <c r="C43" s="193" t="s">
        <v>180</v>
      </c>
      <c r="D43" s="470">
        <f>IF('0. Stammdaten'!$C$19="Internationale Koproduktion mit österreichischer Beteiligung",'1. Kostenübersicht'!K18,'1. Kostenübersicht'!I18)</f>
        <v>0</v>
      </c>
      <c r="E43" s="482"/>
      <c r="F43" s="161"/>
      <c r="G43" s="161"/>
      <c r="H43" s="161"/>
      <c r="I43" s="161"/>
      <c r="J43" s="161"/>
      <c r="K43" s="161"/>
      <c r="L43" s="483"/>
      <c r="M43" s="475">
        <f t="shared" si="2"/>
        <v>0</v>
      </c>
    </row>
    <row r="44" spans="2:13" s="323" customFormat="1" ht="16.149999999999999" customHeight="1" thickBot="1" x14ac:dyDescent="0.3">
      <c r="B44" s="194" t="s">
        <v>78</v>
      </c>
      <c r="C44" s="195" t="s">
        <v>79</v>
      </c>
      <c r="D44" s="471">
        <f>IF('0. Stammdaten'!$C$19="Internationale Koproduktion mit österreichischer Beteiligung",'1. Kostenübersicht'!K19,'1. Kostenübersicht'!I19)</f>
        <v>0</v>
      </c>
      <c r="E44" s="484"/>
      <c r="F44" s="466"/>
      <c r="G44" s="466"/>
      <c r="H44" s="466"/>
      <c r="I44" s="466"/>
      <c r="J44" s="466"/>
      <c r="K44" s="466"/>
      <c r="L44" s="485"/>
      <c r="M44" s="475">
        <f>IF(D44-SUM(E44:L44)=0,0,"FEHLER")</f>
        <v>0</v>
      </c>
    </row>
    <row r="45" spans="2:13" s="323" customFormat="1" ht="16.149999999999999" customHeight="1" thickBot="1" x14ac:dyDescent="0.3">
      <c r="B45" s="467" t="s">
        <v>80</v>
      </c>
      <c r="C45" s="468" t="s">
        <v>181</v>
      </c>
      <c r="D45" s="472">
        <f>IF('0. Stammdaten'!$C$19="Internationale Koproduktion mit österreichischer Beteiligung",'1. Kostenübersicht'!K20,'1. Kostenübersicht'!I20)</f>
        <v>0</v>
      </c>
      <c r="E45" s="486">
        <f>SUM(E33:E44)</f>
        <v>0</v>
      </c>
      <c r="F45" s="469">
        <f t="shared" ref="F45:L45" si="3">SUM(F33:F44)</f>
        <v>0</v>
      </c>
      <c r="G45" s="469">
        <f t="shared" si="3"/>
        <v>0</v>
      </c>
      <c r="H45" s="469">
        <f t="shared" si="3"/>
        <v>0</v>
      </c>
      <c r="I45" s="469">
        <f t="shared" si="3"/>
        <v>0</v>
      </c>
      <c r="J45" s="469">
        <f t="shared" si="3"/>
        <v>0</v>
      </c>
      <c r="K45" s="469">
        <f t="shared" si="3"/>
        <v>0</v>
      </c>
      <c r="L45" s="476">
        <f t="shared" si="3"/>
        <v>0</v>
      </c>
      <c r="M45" s="476">
        <f>IF(D45-SUM(E45:L45)=0,0,"FEHLER")</f>
        <v>0</v>
      </c>
    </row>
    <row r="46" spans="2:13" s="323" customFormat="1" ht="16.149999999999999" customHeight="1" x14ac:dyDescent="0.25">
      <c r="B46" s="188" t="s">
        <v>82</v>
      </c>
      <c r="C46" s="188" t="s">
        <v>182</v>
      </c>
      <c r="D46" s="470">
        <f>IF('0. Stammdaten'!$C$19="Internationale Koproduktion mit österreichischer Beteiligung",'1. Kostenübersicht'!K21,'1. Kostenübersicht'!I21)</f>
        <v>0</v>
      </c>
      <c r="E46" s="482"/>
      <c r="F46" s="161"/>
      <c r="G46" s="161"/>
      <c r="H46" s="161"/>
      <c r="I46" s="161"/>
      <c r="J46" s="161"/>
      <c r="K46" s="161"/>
      <c r="L46" s="483"/>
      <c r="M46" s="473">
        <f>IF(D46-SUM(E46:L46)=0,0,"FEHLER")</f>
        <v>0</v>
      </c>
    </row>
    <row r="47" spans="2:13" s="323" customFormat="1" ht="16.149999999999999" customHeight="1" x14ac:dyDescent="0.25">
      <c r="B47" s="190" t="s">
        <v>183</v>
      </c>
      <c r="C47" s="191" t="s">
        <v>184</v>
      </c>
      <c r="D47" s="470">
        <f>IF('0. Stammdaten'!$C$19="Internationale Koproduktion mit österreichischer Beteiligung",'1. Kostenübersicht'!K22,'1. Kostenübersicht'!I22)</f>
        <v>0</v>
      </c>
      <c r="E47" s="482"/>
      <c r="F47" s="161"/>
      <c r="G47" s="161"/>
      <c r="H47" s="161"/>
      <c r="I47" s="161"/>
      <c r="J47" s="161"/>
      <c r="K47" s="161"/>
      <c r="L47" s="483"/>
      <c r="M47" s="473">
        <f>IF(D47-SUM(E47:L47)=0,0,"FEHLER")</f>
        <v>0</v>
      </c>
    </row>
    <row r="48" spans="2:13" s="323" customFormat="1" ht="16.149999999999999" customHeight="1" x14ac:dyDescent="0.25">
      <c r="B48" s="190" t="s">
        <v>85</v>
      </c>
      <c r="C48" s="191" t="s">
        <v>185</v>
      </c>
      <c r="D48" s="470">
        <f>IF('0. Stammdaten'!$C$19="Internationale Koproduktion mit österreichischer Beteiligung",'1. Kostenübersicht'!K23,'1. Kostenübersicht'!I23)</f>
        <v>0</v>
      </c>
      <c r="E48" s="482"/>
      <c r="F48" s="161"/>
      <c r="G48" s="161"/>
      <c r="H48" s="161"/>
      <c r="I48" s="161"/>
      <c r="J48" s="161"/>
      <c r="K48" s="161"/>
      <c r="L48" s="483"/>
      <c r="M48" s="474">
        <f t="shared" ref="M48:M49" si="4">IF(D48-SUM(E48:L48)=0,0,"FEHLER")</f>
        <v>0</v>
      </c>
    </row>
    <row r="49" spans="2:14" s="323" customFormat="1" ht="16.149999999999999" customHeight="1" x14ac:dyDescent="0.25">
      <c r="B49" s="190" t="s">
        <v>87</v>
      </c>
      <c r="C49" s="190" t="s">
        <v>186</v>
      </c>
      <c r="D49" s="470">
        <f>IF('0. Stammdaten'!$C$19="Internationale Koproduktion mit österreichischer Beteiligung",'1. Kostenübersicht'!K24,'1. Kostenübersicht'!I24)</f>
        <v>0</v>
      </c>
      <c r="E49" s="482"/>
      <c r="F49" s="161"/>
      <c r="G49" s="161"/>
      <c r="H49" s="161"/>
      <c r="I49" s="161"/>
      <c r="J49" s="161"/>
      <c r="K49" s="161"/>
      <c r="L49" s="483"/>
      <c r="M49" s="474">
        <f t="shared" si="4"/>
        <v>0</v>
      </c>
    </row>
    <row r="50" spans="2:14" s="323" customFormat="1" ht="16.149999999999999" customHeight="1" x14ac:dyDescent="0.25">
      <c r="B50" s="190" t="s">
        <v>89</v>
      </c>
      <c r="C50" s="191" t="s">
        <v>187</v>
      </c>
      <c r="D50" s="470">
        <f>IF('0. Stammdaten'!$C$19="Internationale Koproduktion mit österreichischer Beteiligung",'1. Kostenübersicht'!K25,'1. Kostenübersicht'!I25)</f>
        <v>0</v>
      </c>
      <c r="E50" s="482"/>
      <c r="F50" s="161"/>
      <c r="G50" s="161"/>
      <c r="H50" s="161"/>
      <c r="I50" s="161"/>
      <c r="J50" s="161"/>
      <c r="K50" s="161"/>
      <c r="L50" s="483"/>
      <c r="M50" s="474">
        <f>IF(D50-SUM(E50:L50)=0,0,"FEHLER")</f>
        <v>0</v>
      </c>
      <c r="N50" s="382"/>
    </row>
    <row r="51" spans="2:14" s="323" customFormat="1" ht="16.149999999999999" customHeight="1" thickBot="1" x14ac:dyDescent="0.3">
      <c r="B51" s="192" t="s">
        <v>91</v>
      </c>
      <c r="C51" s="193" t="s">
        <v>133</v>
      </c>
      <c r="D51" s="470">
        <f>IF('0. Stammdaten'!$C$19="Internationale Koproduktion mit österreichischer Beteiligung",'1. Kostenübersicht'!K26,'1. Kostenübersicht'!I26)</f>
        <v>0</v>
      </c>
      <c r="E51" s="487"/>
      <c r="F51" s="488"/>
      <c r="G51" s="488"/>
      <c r="H51" s="488"/>
      <c r="I51" s="488"/>
      <c r="J51" s="488"/>
      <c r="K51" s="488"/>
      <c r="L51" s="489"/>
      <c r="M51" s="475">
        <f>IF(D51-SUM(E51:L51)=0,0,"FEHLER")</f>
        <v>0</v>
      </c>
      <c r="N51" s="382"/>
    </row>
    <row r="52" spans="2:14" s="323" customFormat="1" ht="16.149999999999999" customHeight="1" thickBot="1" x14ac:dyDescent="0.3">
      <c r="B52" s="196" t="s">
        <v>94</v>
      </c>
      <c r="C52" s="198" t="s">
        <v>188</v>
      </c>
      <c r="D52" s="197">
        <f>SUM(D45:D51)</f>
        <v>0</v>
      </c>
      <c r="E52" s="477">
        <f>SUM(E45:E51)</f>
        <v>0</v>
      </c>
      <c r="F52" s="478">
        <f t="shared" ref="F52:L52" si="5">SUM(F45:F51)</f>
        <v>0</v>
      </c>
      <c r="G52" s="478">
        <f t="shared" si="5"/>
        <v>0</v>
      </c>
      <c r="H52" s="478">
        <f t="shared" si="5"/>
        <v>0</v>
      </c>
      <c r="I52" s="478">
        <f t="shared" si="5"/>
        <v>0</v>
      </c>
      <c r="J52" s="478">
        <f t="shared" si="5"/>
        <v>0</v>
      </c>
      <c r="K52" s="478">
        <f t="shared" si="5"/>
        <v>0</v>
      </c>
      <c r="L52" s="478">
        <f t="shared" si="5"/>
        <v>0</v>
      </c>
      <c r="M52" s="183">
        <f>IF(D52-SUM(E52:L52)=0,0,"FEHLER")</f>
        <v>0</v>
      </c>
      <c r="N52" s="383"/>
    </row>
    <row r="53" spans="2:14" ht="15" thickBot="1" x14ac:dyDescent="0.25">
      <c r="B53" s="280"/>
    </row>
    <row r="54" spans="2:14" ht="16.5" thickBot="1" x14ac:dyDescent="0.3">
      <c r="B54" s="280"/>
      <c r="C54" s="199" t="s">
        <v>189</v>
      </c>
      <c r="D54" s="200"/>
      <c r="E54" s="201">
        <f>E29-E52</f>
        <v>0</v>
      </c>
      <c r="F54" s="201">
        <f>E54+F29-F52</f>
        <v>0</v>
      </c>
      <c r="G54" s="201">
        <f t="shared" ref="G54:K54" si="6">F54+G29-G52</f>
        <v>0</v>
      </c>
      <c r="H54" s="201">
        <f t="shared" si="6"/>
        <v>0</v>
      </c>
      <c r="I54" s="201">
        <f>H54+I29-I52</f>
        <v>0</v>
      </c>
      <c r="J54" s="201">
        <f t="shared" si="6"/>
        <v>0</v>
      </c>
      <c r="K54" s="201">
        <f t="shared" si="6"/>
        <v>0</v>
      </c>
      <c r="L54" s="201">
        <f>ROUND(K54+L29-L52,-1)</f>
        <v>0</v>
      </c>
      <c r="M54" s="490">
        <f>IF(AND(AND(M29=0,M52=0),L54=0),0,"FEHLER!")</f>
        <v>0</v>
      </c>
      <c r="N54" s="268"/>
    </row>
    <row r="55" spans="2:14" ht="14.25" customHeight="1" thickBot="1" x14ac:dyDescent="0.25"/>
    <row r="56" spans="2:14" ht="14.25" customHeight="1" x14ac:dyDescent="0.2">
      <c r="C56" s="779" t="s">
        <v>190</v>
      </c>
      <c r="D56" s="163"/>
      <c r="E56" s="164"/>
      <c r="F56" s="164"/>
      <c r="G56" s="164"/>
      <c r="H56" s="164"/>
      <c r="I56" s="164"/>
      <c r="J56" s="164"/>
      <c r="K56" s="164"/>
      <c r="L56" s="164"/>
      <c r="M56" s="165"/>
    </row>
    <row r="57" spans="2:14" ht="14.25" customHeight="1" x14ac:dyDescent="0.2">
      <c r="C57" s="780"/>
      <c r="D57" s="166"/>
      <c r="E57" s="167"/>
      <c r="F57" s="167"/>
      <c r="G57" s="167"/>
      <c r="H57" s="167"/>
      <c r="I57" s="167"/>
      <c r="J57" s="167"/>
      <c r="K57" s="167"/>
      <c r="L57" s="167"/>
      <c r="M57" s="168"/>
    </row>
    <row r="58" spans="2:14" ht="14.25" customHeight="1" x14ac:dyDescent="0.2">
      <c r="C58" s="780"/>
      <c r="D58" s="166"/>
      <c r="E58" s="167"/>
      <c r="F58" s="167"/>
      <c r="G58" s="167"/>
      <c r="H58" s="167"/>
      <c r="I58" s="167"/>
      <c r="J58" s="167"/>
      <c r="K58" s="167"/>
      <c r="L58" s="167"/>
      <c r="M58" s="168"/>
    </row>
    <row r="59" spans="2:14" ht="20.25" customHeight="1" thickBot="1" x14ac:dyDescent="0.25">
      <c r="C59" s="781"/>
      <c r="D59" s="169"/>
      <c r="E59" s="170"/>
      <c r="F59" s="170"/>
      <c r="G59" s="170"/>
      <c r="H59" s="170"/>
      <c r="I59" s="170"/>
      <c r="J59" s="170"/>
      <c r="K59" s="170"/>
      <c r="L59" s="170"/>
      <c r="M59" s="171"/>
    </row>
  </sheetData>
  <sheetProtection algorithmName="SHA-512" hashValue="gz3XnByq2GPDAgQViVUfq9FdwzAhT5BKTBLb5trOBSG9GwPYdaLql3XsvHtJMbuX3OfxHRMnH16m2PTMdWIZ/A==" saltValue="GPWt51p0LpMpCmrD/la93Q==" spinCount="100000" sheet="1" selectLockedCells="1"/>
  <mergeCells count="24">
    <mergeCell ref="C56:C59"/>
    <mergeCell ref="B20:C20"/>
    <mergeCell ref="B21:C21"/>
    <mergeCell ref="B22:C22"/>
    <mergeCell ref="B28:C28"/>
    <mergeCell ref="B29:C29"/>
    <mergeCell ref="B32:D32"/>
    <mergeCell ref="B23:C23"/>
    <mergeCell ref="B24:C24"/>
    <mergeCell ref="B25:C25"/>
    <mergeCell ref="B26:C26"/>
    <mergeCell ref="B27:C27"/>
    <mergeCell ref="B16:C16"/>
    <mergeCell ref="B17:C17"/>
    <mergeCell ref="B18:C18"/>
    <mergeCell ref="B19:C19"/>
    <mergeCell ref="D3:H3"/>
    <mergeCell ref="D4:H4"/>
    <mergeCell ref="D5:F5"/>
    <mergeCell ref="B14:D14"/>
    <mergeCell ref="B15:C15"/>
    <mergeCell ref="C8:K8"/>
    <mergeCell ref="C10:J10"/>
    <mergeCell ref="C9:K9"/>
  </mergeCells>
  <conditionalFormatting sqref="L15">
    <cfRule type="expression" dxfId="102" priority="10">
      <formula>OR($L$15="",$L$15=0)</formula>
    </cfRule>
  </conditionalFormatting>
  <conditionalFormatting sqref="M29">
    <cfRule type="expression" dxfId="101" priority="1">
      <formula>$M$29="FEHLER"</formula>
    </cfRule>
    <cfRule type="expression" dxfId="100" priority="9">
      <formula>$M$29=0</formula>
    </cfRule>
  </conditionalFormatting>
  <conditionalFormatting sqref="M52">
    <cfRule type="expression" dxfId="99" priority="4">
      <formula>M52="FEHLER"</formula>
    </cfRule>
    <cfRule type="expression" dxfId="98" priority="5">
      <formula>$M$52=0</formula>
    </cfRule>
  </conditionalFormatting>
  <conditionalFormatting sqref="M54">
    <cfRule type="expression" dxfId="97" priority="2">
      <formula>$M$54=0</formula>
    </cfRule>
    <cfRule type="cellIs" dxfId="96" priority="3" operator="equal">
      <formula>"FEHLER!"</formula>
    </cfRule>
  </conditionalFormatting>
  <dataValidations count="1">
    <dataValidation allowBlank="1" showInputMessage="1" showErrorMessage="1" promptTitle="Projekttitel" prompt="bitte eingeben" sqref="C1:C10" xr:uid="{D924FACE-2557-4AC6-8E62-ABC3F9E17AD4}"/>
  </dataValidations>
  <pageMargins left="0.7" right="0.7" top="0.78740157499999996" bottom="0.78740157499999996"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4BAE2C-750B-4C50-BD78-9C3EDD61CF41}">
  <dimension ref="A1:H13"/>
  <sheetViews>
    <sheetView zoomScale="110" zoomScaleNormal="110" workbookViewId="0">
      <selection activeCell="G3" sqref="G3"/>
    </sheetView>
  </sheetViews>
  <sheetFormatPr baseColWidth="10" defaultColWidth="11.42578125" defaultRowHeight="15" x14ac:dyDescent="0.25"/>
  <cols>
    <col min="1" max="1" width="3" style="395" customWidth="1"/>
    <col min="2" max="2" width="33.140625" style="395" customWidth="1"/>
    <col min="3" max="3" width="36" style="395" customWidth="1"/>
    <col min="4" max="4" width="20.5703125" style="395" customWidth="1"/>
    <col min="5" max="5" width="19.7109375" style="395" customWidth="1"/>
    <col min="6" max="6" width="16.28515625" style="395" customWidth="1"/>
    <col min="7" max="7" width="33.42578125" style="395" customWidth="1"/>
    <col min="8" max="16384" width="11.42578125" style="395"/>
  </cols>
  <sheetData>
    <row r="1" spans="1:8" x14ac:dyDescent="0.25">
      <c r="A1" s="343"/>
      <c r="B1" s="348"/>
      <c r="C1" s="343"/>
      <c r="D1" s="343"/>
      <c r="E1" s="343"/>
      <c r="F1" s="343"/>
      <c r="G1" s="343"/>
    </row>
    <row r="2" spans="1:8" ht="26.25" x14ac:dyDescent="0.25">
      <c r="A2" s="343"/>
      <c r="B2" s="397" t="s">
        <v>256</v>
      </c>
      <c r="C2" s="339"/>
      <c r="D2" s="339"/>
      <c r="E2" s="302"/>
      <c r="F2" s="302"/>
      <c r="G2" s="302"/>
    </row>
    <row r="3" spans="1:8" ht="25.5" x14ac:dyDescent="0.25">
      <c r="A3" s="343"/>
      <c r="B3" s="371"/>
      <c r="C3" s="339"/>
      <c r="D3" s="339"/>
      <c r="E3" s="302"/>
      <c r="F3" s="302"/>
      <c r="G3" s="302"/>
    </row>
    <row r="4" spans="1:8" ht="15.75" thickBot="1" x14ac:dyDescent="0.3">
      <c r="A4" s="343"/>
      <c r="B4" s="302"/>
      <c r="C4" s="302"/>
      <c r="D4" s="302"/>
      <c r="E4" s="302"/>
      <c r="F4" s="302"/>
      <c r="G4" s="302"/>
    </row>
    <row r="5" spans="1:8" ht="15.75" thickBot="1" x14ac:dyDescent="0.3">
      <c r="A5" s="343"/>
      <c r="B5" s="361" t="s">
        <v>46</v>
      </c>
      <c r="C5" s="657">
        <f>'0. Stammdaten'!C6</f>
        <v>0</v>
      </c>
      <c r="D5" s="658"/>
      <c r="E5" s="659"/>
      <c r="F5" s="302"/>
      <c r="G5" s="302"/>
    </row>
    <row r="6" spans="1:8" ht="15.75" thickBot="1" x14ac:dyDescent="0.3">
      <c r="A6" s="343"/>
      <c r="B6" s="361" t="s">
        <v>7</v>
      </c>
      <c r="C6" s="657">
        <f>'0. Stammdaten'!C8</f>
        <v>0</v>
      </c>
      <c r="D6" s="658"/>
      <c r="E6" s="659"/>
      <c r="F6" s="302"/>
      <c r="G6" s="302"/>
    </row>
    <row r="7" spans="1:8" ht="15.75" thickBot="1" x14ac:dyDescent="0.3">
      <c r="A7" s="370" t="s">
        <v>127</v>
      </c>
      <c r="B7" s="361" t="s">
        <v>9</v>
      </c>
      <c r="C7" s="17" t="str">
        <f>'0. Stammdaten'!C9</f>
        <v>P…</v>
      </c>
      <c r="D7" s="396"/>
      <c r="E7" s="347"/>
      <c r="F7" s="347"/>
      <c r="G7" s="347"/>
    </row>
    <row r="8" spans="1:8" x14ac:dyDescent="0.25">
      <c r="A8" s="347"/>
      <c r="B8" s="347"/>
      <c r="C8" s="347"/>
      <c r="D8" s="347"/>
      <c r="E8" s="347"/>
      <c r="F8" s="347"/>
      <c r="G8" s="347"/>
    </row>
    <row r="10" spans="1:8" ht="30" customHeight="1" x14ac:dyDescent="0.25">
      <c r="B10" s="235" t="s">
        <v>231</v>
      </c>
      <c r="C10" s="236" t="s">
        <v>232</v>
      </c>
      <c r="D10" s="236" t="s">
        <v>241</v>
      </c>
      <c r="E10" s="237" t="s">
        <v>233</v>
      </c>
      <c r="F10" s="241" t="s">
        <v>234</v>
      </c>
      <c r="G10" s="243" t="s">
        <v>240</v>
      </c>
      <c r="H10" s="236" t="s">
        <v>125</v>
      </c>
    </row>
    <row r="11" spans="1:8" x14ac:dyDescent="0.25">
      <c r="B11" s="238"/>
      <c r="C11" s="239"/>
      <c r="D11" s="239"/>
      <c r="E11" s="239"/>
      <c r="F11" s="239"/>
      <c r="G11" s="240"/>
      <c r="H11" s="239"/>
    </row>
    <row r="12" spans="1:8" x14ac:dyDescent="0.25">
      <c r="B12" s="238"/>
      <c r="C12" s="239"/>
      <c r="D12" s="239"/>
      <c r="E12" s="239"/>
      <c r="F12" s="239"/>
      <c r="G12" s="240"/>
      <c r="H12" s="239"/>
    </row>
    <row r="13" spans="1:8" x14ac:dyDescent="0.25">
      <c r="B13" s="238"/>
      <c r="C13" s="239"/>
      <c r="D13" s="239"/>
      <c r="E13" s="239"/>
      <c r="F13" s="239"/>
      <c r="G13" s="263"/>
      <c r="H13" s="239"/>
    </row>
  </sheetData>
  <mergeCells count="2">
    <mergeCell ref="C5:E5"/>
    <mergeCell ref="C6:E6"/>
  </mergeCells>
  <dataValidations count="1">
    <dataValidation type="list" allowBlank="1" showInputMessage="1" showErrorMessage="1" sqref="F11:F13 H11:H13" xr:uid="{E1B8C4B2-C2B0-449F-AA62-545605E8B809}">
      <formula1>"ja,nein"</formula1>
    </dataValidation>
  </dataValidations>
  <pageMargins left="0.7" right="0.7" top="0.78740157499999996" bottom="0.78740157499999996" header="0.3" footer="0.3"/>
  <pageSetup paperSize="9" orientation="portrait" r:id="rId1"/>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2" id="{03BE5524-FE12-4368-A01D-B68ED8D44B17}">
            <xm:f>OR('0. Stammdaten'!$D$28="nicht beantragt",'0. Stammdaten'!$D$28="bitte auswählen")</xm:f>
            <x14:dxf>
              <fill>
                <patternFill patternType="lightUp">
                  <bgColor theme="0" tint="-0.24994659260841701"/>
                </patternFill>
              </fill>
            </x14:dxf>
          </x14:cfRule>
          <xm:sqref>F10:F13</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5F3511-6E96-4B78-8E21-82389F573BAC}">
  <dimension ref="A1:F14"/>
  <sheetViews>
    <sheetView workbookViewId="0">
      <selection activeCell="H13" sqref="H13"/>
    </sheetView>
  </sheetViews>
  <sheetFormatPr baseColWidth="10" defaultColWidth="11.42578125" defaultRowHeight="15" x14ac:dyDescent="0.25"/>
  <cols>
    <col min="1" max="1" width="3.42578125" style="395" customWidth="1"/>
    <col min="2" max="2" width="31.140625" style="395" customWidth="1"/>
    <col min="3" max="3" width="32.5703125" style="395" customWidth="1"/>
    <col min="4" max="4" width="18.85546875" style="395" customWidth="1"/>
    <col min="5" max="5" width="13.140625" style="395" customWidth="1"/>
    <col min="6" max="16384" width="11.42578125" style="395"/>
  </cols>
  <sheetData>
    <row r="1" spans="1:6" x14ac:dyDescent="0.25">
      <c r="A1" s="343"/>
      <c r="B1" s="348"/>
      <c r="C1" s="343"/>
      <c r="D1" s="343"/>
      <c r="E1" s="343"/>
      <c r="F1" s="347"/>
    </row>
    <row r="2" spans="1:6" ht="26.25" x14ac:dyDescent="0.25">
      <c r="A2" s="343"/>
      <c r="B2" s="397" t="s">
        <v>255</v>
      </c>
      <c r="C2" s="339"/>
      <c r="D2" s="302"/>
      <c r="E2" s="302"/>
      <c r="F2" s="302"/>
    </row>
    <row r="3" spans="1:6" ht="25.5" x14ac:dyDescent="0.25">
      <c r="A3" s="343"/>
      <c r="B3" s="371"/>
      <c r="C3" s="339"/>
      <c r="D3" s="302"/>
      <c r="E3" s="302"/>
      <c r="F3" s="302"/>
    </row>
    <row r="4" spans="1:6" ht="15.75" thickBot="1" x14ac:dyDescent="0.3">
      <c r="A4" s="343"/>
      <c r="B4" s="302"/>
      <c r="C4" s="302"/>
      <c r="D4" s="302"/>
      <c r="E4" s="302"/>
      <c r="F4" s="302"/>
    </row>
    <row r="5" spans="1:6" ht="15.75" thickBot="1" x14ac:dyDescent="0.3">
      <c r="A5" s="343"/>
      <c r="B5" s="361" t="s">
        <v>46</v>
      </c>
      <c r="C5" s="657">
        <f>'0. Stammdaten'!C6</f>
        <v>0</v>
      </c>
      <c r="D5" s="659"/>
      <c r="E5" s="302"/>
      <c r="F5" s="302"/>
    </row>
    <row r="6" spans="1:6" ht="15.75" thickBot="1" x14ac:dyDescent="0.3">
      <c r="A6" s="343"/>
      <c r="B6" s="361" t="s">
        <v>7</v>
      </c>
      <c r="C6" s="657">
        <f>'0. Stammdaten'!C8</f>
        <v>0</v>
      </c>
      <c r="D6" s="659"/>
      <c r="E6" s="302"/>
      <c r="F6" s="302"/>
    </row>
    <row r="7" spans="1:6" ht="15.75" thickBot="1" x14ac:dyDescent="0.3">
      <c r="A7" s="370" t="s">
        <v>127</v>
      </c>
      <c r="B7" s="361" t="s">
        <v>9</v>
      </c>
      <c r="C7" s="17" t="str">
        <f>'0. Stammdaten'!C9</f>
        <v>P…</v>
      </c>
      <c r="D7" s="347"/>
      <c r="E7" s="347"/>
      <c r="F7" s="302"/>
    </row>
    <row r="8" spans="1:6" x14ac:dyDescent="0.25">
      <c r="A8" s="347"/>
      <c r="B8" s="347"/>
      <c r="C8" s="347"/>
      <c r="D8" s="347"/>
      <c r="E8" s="347"/>
      <c r="F8" s="347"/>
    </row>
    <row r="10" spans="1:6" ht="45" x14ac:dyDescent="0.25">
      <c r="B10" s="235" t="s">
        <v>236</v>
      </c>
      <c r="C10" s="236" t="s">
        <v>232</v>
      </c>
      <c r="D10" s="237" t="s">
        <v>233</v>
      </c>
      <c r="E10" s="241" t="s">
        <v>235</v>
      </c>
      <c r="F10" s="236" t="s">
        <v>241</v>
      </c>
    </row>
    <row r="11" spans="1:6" x14ac:dyDescent="0.25">
      <c r="B11" s="238"/>
      <c r="C11" s="239"/>
      <c r="D11" s="239"/>
      <c r="E11" s="239"/>
      <c r="F11" s="457"/>
    </row>
    <row r="12" spans="1:6" x14ac:dyDescent="0.25">
      <c r="B12" s="238"/>
      <c r="C12" s="239"/>
      <c r="D12" s="239"/>
      <c r="E12" s="239"/>
      <c r="F12" s="457"/>
    </row>
    <row r="13" spans="1:6" x14ac:dyDescent="0.25">
      <c r="B13" s="458"/>
      <c r="C13" s="239"/>
      <c r="D13" s="239"/>
      <c r="E13" s="239"/>
      <c r="F13" s="456"/>
    </row>
    <row r="14" spans="1:6" x14ac:dyDescent="0.25">
      <c r="B14" s="458"/>
      <c r="C14" s="239"/>
      <c r="D14" s="239"/>
      <c r="E14" s="239"/>
      <c r="F14" s="456"/>
    </row>
  </sheetData>
  <mergeCells count="2">
    <mergeCell ref="C5:D5"/>
    <mergeCell ref="C6:D6"/>
  </mergeCells>
  <dataValidations count="1">
    <dataValidation type="list" allowBlank="1" showInputMessage="1" showErrorMessage="1" sqref="E11:E14" xr:uid="{DC5E916D-1D11-4A65-BA0F-BC3861008429}">
      <formula1>"ja,nein"</formula1>
    </dataValidation>
  </dataValidations>
  <pageMargins left="0.7" right="0.7" top="0.78740157499999996" bottom="0.78740157499999996" header="0.3" footer="0.3"/>
  <pageSetup paperSize="9" orientation="portrait"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6CE992-3E05-4876-9436-65DFBF1F8CA4}">
  <dimension ref="A1:D14"/>
  <sheetViews>
    <sheetView workbookViewId="0">
      <selection activeCell="C17" sqref="C17"/>
    </sheetView>
  </sheetViews>
  <sheetFormatPr baseColWidth="10" defaultColWidth="11.42578125" defaultRowHeight="15" x14ac:dyDescent="0.25"/>
  <cols>
    <col min="1" max="1" width="5.7109375" style="395" customWidth="1"/>
    <col min="2" max="2" width="49.7109375" style="395" customWidth="1"/>
    <col min="3" max="3" width="78.7109375" style="395" customWidth="1"/>
    <col min="4" max="4" width="31.140625" style="395" customWidth="1"/>
    <col min="5" max="16384" width="11.42578125" style="395"/>
  </cols>
  <sheetData>
    <row r="1" spans="1:4" x14ac:dyDescent="0.25">
      <c r="A1" s="343"/>
      <c r="B1" s="343"/>
      <c r="C1" s="347"/>
    </row>
    <row r="2" spans="1:4" ht="26.25" x14ac:dyDescent="0.25">
      <c r="A2" s="343"/>
      <c r="B2" s="397" t="s">
        <v>237</v>
      </c>
      <c r="C2" s="302"/>
    </row>
    <row r="3" spans="1:4" x14ac:dyDescent="0.25">
      <c r="A3" s="343"/>
      <c r="B3" s="339"/>
      <c r="C3" s="302"/>
    </row>
    <row r="4" spans="1:4" ht="15.75" thickBot="1" x14ac:dyDescent="0.3">
      <c r="A4" s="343"/>
      <c r="B4" s="302"/>
      <c r="C4" s="302"/>
    </row>
    <row r="5" spans="1:4" ht="15.75" thickBot="1" x14ac:dyDescent="0.3">
      <c r="B5" s="361" t="s">
        <v>46</v>
      </c>
      <c r="C5" s="244">
        <f>'0. Stammdaten'!C6</f>
        <v>0</v>
      </c>
    </row>
    <row r="6" spans="1:4" ht="15.75" thickBot="1" x14ac:dyDescent="0.3">
      <c r="B6" s="361" t="s">
        <v>7</v>
      </c>
      <c r="C6" s="244">
        <f>'0. Stammdaten'!C8</f>
        <v>0</v>
      </c>
    </row>
    <row r="7" spans="1:4" ht="15.75" thickBot="1" x14ac:dyDescent="0.3">
      <c r="B7" s="361" t="s">
        <v>9</v>
      </c>
      <c r="C7" s="17" t="str">
        <f>'0. Stammdaten'!C9</f>
        <v>P…</v>
      </c>
    </row>
    <row r="8" spans="1:4" x14ac:dyDescent="0.25">
      <c r="A8" s="347"/>
      <c r="B8" s="347"/>
      <c r="C8" s="347"/>
    </row>
    <row r="10" spans="1:4" ht="27.75" customHeight="1" x14ac:dyDescent="0.25"/>
    <row r="11" spans="1:4" ht="31.5" customHeight="1" x14ac:dyDescent="0.25">
      <c r="B11" s="452" t="s">
        <v>238</v>
      </c>
      <c r="C11" s="453" t="s">
        <v>239</v>
      </c>
      <c r="D11" s="454" t="s">
        <v>227</v>
      </c>
    </row>
    <row r="12" spans="1:4" ht="15.75" customHeight="1" x14ac:dyDescent="0.25">
      <c r="B12" s="245"/>
      <c r="C12" s="246"/>
      <c r="D12" s="242"/>
    </row>
    <row r="13" spans="1:4" x14ac:dyDescent="0.25">
      <c r="B13" s="247"/>
      <c r="C13" s="248"/>
      <c r="D13" s="242"/>
    </row>
    <row r="14" spans="1:4" x14ac:dyDescent="0.25">
      <c r="B14" s="247"/>
      <c r="C14" s="248"/>
      <c r="D14" s="239"/>
    </row>
  </sheetData>
  <pageMargins left="0.7" right="0.7" top="0.78740157499999996" bottom="0.78740157499999996" header="0.3" footer="0.3"/>
  <pageSetup paperSize="9" orientation="portrait" r:id="rId1"/>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2E2EF2-1360-4EBB-99D8-3DD90CCE402C}">
  <dimension ref="B1:O33"/>
  <sheetViews>
    <sheetView zoomScale="85" zoomScaleNormal="85" workbookViewId="0">
      <selection activeCell="H10" sqref="H10:I10"/>
    </sheetView>
  </sheetViews>
  <sheetFormatPr baseColWidth="10" defaultColWidth="11.42578125" defaultRowHeight="14.25" x14ac:dyDescent="0.2"/>
  <cols>
    <col min="1" max="1" width="3.85546875" style="264" customWidth="1"/>
    <col min="2" max="2" width="4.7109375" style="264" customWidth="1"/>
    <col min="3" max="3" width="49.42578125" style="264" customWidth="1"/>
    <col min="4" max="4" width="18.7109375" style="264" customWidth="1"/>
    <col min="5" max="5" width="12.7109375" style="264" customWidth="1"/>
    <col min="6" max="6" width="18.7109375" style="264" customWidth="1"/>
    <col min="7" max="7" width="12.7109375" style="264" customWidth="1"/>
    <col min="8" max="8" width="83.42578125" style="264" customWidth="1"/>
    <col min="9" max="9" width="20.7109375" style="264" customWidth="1"/>
    <col min="10" max="16384" width="11.42578125" style="264"/>
  </cols>
  <sheetData>
    <row r="1" spans="2:15" ht="26.25" x14ac:dyDescent="0.2">
      <c r="C1" s="317" t="s">
        <v>191</v>
      </c>
      <c r="D1" s="339"/>
      <c r="E1" s="339"/>
      <c r="F1" s="339"/>
      <c r="G1" s="302"/>
      <c r="H1" s="302"/>
      <c r="I1" s="302"/>
      <c r="J1" s="302"/>
      <c r="K1" s="302"/>
    </row>
    <row r="2" spans="2:15" ht="15" thickBot="1" x14ac:dyDescent="0.25">
      <c r="C2" s="302"/>
      <c r="D2" s="302"/>
      <c r="E2" s="302"/>
      <c r="F2" s="302"/>
      <c r="G2" s="302"/>
      <c r="H2" s="302"/>
      <c r="I2" s="302"/>
      <c r="J2" s="302"/>
      <c r="K2" s="302"/>
    </row>
    <row r="3" spans="2:15" ht="15.75" thickBot="1" x14ac:dyDescent="0.25">
      <c r="C3" s="315" t="s">
        <v>108</v>
      </c>
      <c r="D3" s="657">
        <f>'0. Stammdaten'!C6</f>
        <v>0</v>
      </c>
      <c r="E3" s="658"/>
      <c r="F3" s="658"/>
      <c r="G3" s="659"/>
      <c r="H3" s="302"/>
      <c r="I3" s="399"/>
      <c r="J3" s="399"/>
    </row>
    <row r="4" spans="2:15" ht="15.75" thickBot="1" x14ac:dyDescent="0.25">
      <c r="C4" s="315" t="s">
        <v>7</v>
      </c>
      <c r="D4" s="657">
        <f>'0. Stammdaten'!C8</f>
        <v>0</v>
      </c>
      <c r="E4" s="658"/>
      <c r="F4" s="658"/>
      <c r="G4" s="659"/>
      <c r="H4" s="302"/>
      <c r="I4" s="399"/>
      <c r="J4" s="399"/>
    </row>
    <row r="5" spans="2:15" ht="15.75" thickBot="1" x14ac:dyDescent="0.25">
      <c r="C5" s="315" t="s">
        <v>9</v>
      </c>
      <c r="D5" s="660" t="str">
        <f>'0. Stammdaten'!C9</f>
        <v>P…</v>
      </c>
      <c r="E5" s="662"/>
      <c r="F5" s="302"/>
      <c r="G5" s="302"/>
      <c r="H5" s="302"/>
      <c r="I5" s="302"/>
      <c r="J5" s="302"/>
    </row>
    <row r="6" spans="2:15" ht="15" thickBot="1" x14ac:dyDescent="0.25"/>
    <row r="7" spans="2:15" ht="34.15" customHeight="1" thickBot="1" x14ac:dyDescent="0.25">
      <c r="B7" s="793" t="s">
        <v>192</v>
      </c>
      <c r="C7" s="794"/>
      <c r="D7" s="794"/>
      <c r="E7" s="794"/>
      <c r="F7" s="794"/>
      <c r="G7" s="794"/>
      <c r="H7" s="794"/>
      <c r="I7" s="795"/>
      <c r="J7" s="400"/>
      <c r="K7" s="400"/>
      <c r="L7" s="400"/>
      <c r="M7" s="400"/>
      <c r="N7" s="400"/>
    </row>
    <row r="8" spans="2:15" ht="51" customHeight="1" thickBot="1" x14ac:dyDescent="0.25">
      <c r="B8" s="796" t="s">
        <v>193</v>
      </c>
      <c r="C8" s="797"/>
      <c r="D8" s="798" t="s">
        <v>194</v>
      </c>
      <c r="E8" s="799"/>
      <c r="F8" s="800" t="s">
        <v>195</v>
      </c>
      <c r="G8" s="801"/>
      <c r="H8" s="802" t="s">
        <v>196</v>
      </c>
      <c r="I8" s="803"/>
      <c r="J8" s="399"/>
      <c r="K8" s="401"/>
      <c r="L8" s="399"/>
      <c r="M8" s="399"/>
      <c r="N8" s="399"/>
    </row>
    <row r="9" spans="2:15" ht="30" customHeight="1" x14ac:dyDescent="0.2">
      <c r="B9" s="448" t="s">
        <v>56</v>
      </c>
      <c r="C9" s="449" t="s">
        <v>197</v>
      </c>
      <c r="D9" s="450">
        <f>'1. Kostenübersicht'!N8</f>
        <v>0</v>
      </c>
      <c r="E9" s="451">
        <f>IFERROR('1. Kostenübersicht'!N8/'1. Kostenübersicht'!I8,0)</f>
        <v>0</v>
      </c>
      <c r="F9" s="450">
        <f>'1. Kostenübersicht'!P8</f>
        <v>0</v>
      </c>
      <c r="G9" s="451">
        <f>IFERROR('1. Kostenübersicht'!P8/'1. Kostenübersicht'!J8,0)</f>
        <v>0</v>
      </c>
      <c r="H9" s="791"/>
      <c r="I9" s="792"/>
      <c r="J9" s="302"/>
      <c r="K9" s="401"/>
      <c r="L9" s="399"/>
      <c r="M9" s="399"/>
      <c r="N9" s="399"/>
    </row>
    <row r="10" spans="2:15" ht="30" customHeight="1" x14ac:dyDescent="0.2">
      <c r="B10" s="55" t="s">
        <v>58</v>
      </c>
      <c r="C10" s="41" t="s">
        <v>59</v>
      </c>
      <c r="D10" s="14">
        <f>'1. Kostenübersicht'!N9</f>
        <v>0</v>
      </c>
      <c r="E10" s="15">
        <f>IFERROR('1. Kostenübersicht'!N9/'1. Kostenübersicht'!I9,0)</f>
        <v>0</v>
      </c>
      <c r="F10" s="14">
        <f>'1. Kostenübersicht'!P9</f>
        <v>0</v>
      </c>
      <c r="G10" s="15">
        <f>IFERROR('1. Kostenübersicht'!P9/'1. Kostenübersicht'!J9,0)</f>
        <v>0</v>
      </c>
      <c r="H10" s="787"/>
      <c r="I10" s="788"/>
      <c r="J10" s="302"/>
      <c r="K10" s="399"/>
      <c r="L10" s="399"/>
      <c r="M10" s="399"/>
      <c r="N10" s="399"/>
    </row>
    <row r="11" spans="2:15" ht="30" customHeight="1" x14ac:dyDescent="0.2">
      <c r="B11" s="55" t="s">
        <v>60</v>
      </c>
      <c r="C11" s="41" t="s">
        <v>61</v>
      </c>
      <c r="D11" s="14">
        <f>'1. Kostenübersicht'!N10</f>
        <v>0</v>
      </c>
      <c r="E11" s="15">
        <f>IFERROR('1. Kostenübersicht'!N10/'1. Kostenübersicht'!I10,0)</f>
        <v>0</v>
      </c>
      <c r="F11" s="14">
        <f>'1. Kostenübersicht'!P10</f>
        <v>0</v>
      </c>
      <c r="G11" s="15">
        <f>IFERROR('1. Kostenübersicht'!P10/'1. Kostenübersicht'!J10,0)</f>
        <v>0</v>
      </c>
      <c r="H11" s="787"/>
      <c r="I11" s="788"/>
      <c r="J11" s="302"/>
      <c r="K11" s="399"/>
      <c r="L11" s="402"/>
      <c r="M11" s="399"/>
      <c r="N11" s="399"/>
    </row>
    <row r="12" spans="2:15" ht="30" customHeight="1" x14ac:dyDescent="0.2">
      <c r="B12" s="55" t="s">
        <v>62</v>
      </c>
      <c r="C12" s="41" t="s">
        <v>63</v>
      </c>
      <c r="D12" s="14">
        <f>'1. Kostenübersicht'!N11</f>
        <v>0</v>
      </c>
      <c r="E12" s="15">
        <f>IFERROR('1. Kostenübersicht'!N11/'1. Kostenübersicht'!I11,0)</f>
        <v>0</v>
      </c>
      <c r="F12" s="14">
        <f>'1. Kostenübersicht'!P11</f>
        <v>0</v>
      </c>
      <c r="G12" s="15">
        <f>IFERROR('1. Kostenübersicht'!P11/'1. Kostenübersicht'!J11,0)</f>
        <v>0</v>
      </c>
      <c r="H12" s="787"/>
      <c r="I12" s="788"/>
      <c r="J12" s="302"/>
      <c r="K12" s="399"/>
      <c r="L12" s="402"/>
      <c r="M12" s="399"/>
      <c r="N12" s="399"/>
    </row>
    <row r="13" spans="2:15" ht="30" customHeight="1" x14ac:dyDescent="0.2">
      <c r="B13" s="55" t="s">
        <v>64</v>
      </c>
      <c r="C13" s="41" t="s">
        <v>65</v>
      </c>
      <c r="D13" s="14">
        <f>'1. Kostenübersicht'!N12</f>
        <v>0</v>
      </c>
      <c r="E13" s="15">
        <f>IFERROR('1. Kostenübersicht'!N12/'1. Kostenübersicht'!I12,0)</f>
        <v>0</v>
      </c>
      <c r="F13" s="14">
        <f>'1. Kostenübersicht'!P12</f>
        <v>0</v>
      </c>
      <c r="G13" s="15">
        <f>IFERROR('1. Kostenübersicht'!P12/'1. Kostenübersicht'!J12,0)</f>
        <v>0</v>
      </c>
      <c r="H13" s="787"/>
      <c r="I13" s="788"/>
      <c r="J13" s="302"/>
      <c r="K13" s="399"/>
      <c r="L13" s="399"/>
      <c r="M13" s="399"/>
      <c r="N13" s="399"/>
      <c r="O13" s="403"/>
    </row>
    <row r="14" spans="2:15" ht="30" customHeight="1" x14ac:dyDescent="0.2">
      <c r="B14" s="55" t="s">
        <v>66</v>
      </c>
      <c r="C14" s="41" t="s">
        <v>67</v>
      </c>
      <c r="D14" s="14">
        <f>'1. Kostenübersicht'!N13</f>
        <v>0</v>
      </c>
      <c r="E14" s="15">
        <f>IFERROR('1. Kostenübersicht'!N13/'1. Kostenübersicht'!I13,0)</f>
        <v>0</v>
      </c>
      <c r="F14" s="14">
        <f>'1. Kostenübersicht'!P13</f>
        <v>0</v>
      </c>
      <c r="G14" s="15">
        <f>IFERROR('1. Kostenübersicht'!P13/'1. Kostenübersicht'!J13,0)</f>
        <v>0</v>
      </c>
      <c r="H14" s="787"/>
      <c r="I14" s="788"/>
      <c r="J14" s="302"/>
      <c r="K14" s="399"/>
      <c r="L14" s="399"/>
      <c r="M14" s="399"/>
      <c r="N14" s="399"/>
    </row>
    <row r="15" spans="2:15" ht="30" customHeight="1" x14ac:dyDescent="0.2">
      <c r="B15" s="55" t="s">
        <v>68</v>
      </c>
      <c r="C15" s="41" t="s">
        <v>69</v>
      </c>
      <c r="D15" s="14">
        <f>'1. Kostenübersicht'!N14</f>
        <v>0</v>
      </c>
      <c r="E15" s="15">
        <f>IFERROR('1. Kostenübersicht'!N14/'1. Kostenübersicht'!I14,0)</f>
        <v>0</v>
      </c>
      <c r="F15" s="14">
        <f>'1. Kostenübersicht'!P14</f>
        <v>0</v>
      </c>
      <c r="G15" s="15">
        <f>IFERROR('1. Kostenübersicht'!P14/'1. Kostenübersicht'!J14,0)</f>
        <v>0</v>
      </c>
      <c r="H15" s="787"/>
      <c r="I15" s="788"/>
      <c r="J15" s="302"/>
      <c r="K15" s="399"/>
      <c r="L15" s="399"/>
      <c r="M15" s="399"/>
      <c r="N15" s="399"/>
    </row>
    <row r="16" spans="2:15" ht="30" customHeight="1" x14ac:dyDescent="0.2">
      <c r="B16" s="55" t="s">
        <v>70</v>
      </c>
      <c r="C16" s="41" t="s">
        <v>71</v>
      </c>
      <c r="D16" s="14">
        <f>'1. Kostenübersicht'!N15</f>
        <v>0</v>
      </c>
      <c r="E16" s="15">
        <f>IFERROR('1. Kostenübersicht'!N15/'1. Kostenübersicht'!I15,0)</f>
        <v>0</v>
      </c>
      <c r="F16" s="14">
        <f>'1. Kostenübersicht'!P15</f>
        <v>0</v>
      </c>
      <c r="G16" s="15">
        <f>IFERROR('1. Kostenübersicht'!P15/'1. Kostenübersicht'!J15,0)</f>
        <v>0</v>
      </c>
      <c r="H16" s="787"/>
      <c r="I16" s="788"/>
      <c r="J16" s="302"/>
      <c r="K16" s="399"/>
      <c r="L16" s="399"/>
      <c r="M16" s="399"/>
      <c r="N16" s="399"/>
    </row>
    <row r="17" spans="2:14" ht="30" customHeight="1" x14ac:dyDescent="0.2">
      <c r="B17" s="55" t="s">
        <v>72</v>
      </c>
      <c r="C17" s="41" t="s">
        <v>73</v>
      </c>
      <c r="D17" s="14">
        <f>'1. Kostenübersicht'!N16</f>
        <v>0</v>
      </c>
      <c r="E17" s="15">
        <f>IFERROR('1. Kostenübersicht'!N16/'1. Kostenübersicht'!I16,0)</f>
        <v>0</v>
      </c>
      <c r="F17" s="14">
        <f>'1. Kostenübersicht'!P16</f>
        <v>0</v>
      </c>
      <c r="G17" s="15">
        <f>IFERROR('1. Kostenübersicht'!P16/'1. Kostenübersicht'!J16,0)</f>
        <v>0</v>
      </c>
      <c r="H17" s="787"/>
      <c r="I17" s="788"/>
      <c r="J17" s="302"/>
      <c r="K17" s="399"/>
      <c r="L17" s="399"/>
      <c r="M17" s="399"/>
      <c r="N17" s="399"/>
    </row>
    <row r="18" spans="2:14" ht="30" customHeight="1" x14ac:dyDescent="0.2">
      <c r="B18" s="55" t="s">
        <v>74</v>
      </c>
      <c r="C18" s="41" t="s">
        <v>75</v>
      </c>
      <c r="D18" s="14">
        <f>'1. Kostenübersicht'!N17</f>
        <v>0</v>
      </c>
      <c r="E18" s="15">
        <f>IFERROR('1. Kostenübersicht'!N17/'1. Kostenübersicht'!I17,0)</f>
        <v>0</v>
      </c>
      <c r="F18" s="14">
        <f>'1. Kostenübersicht'!P17</f>
        <v>0</v>
      </c>
      <c r="G18" s="15">
        <f>IFERROR('1. Kostenübersicht'!P17/'1. Kostenübersicht'!J17,0)</f>
        <v>0</v>
      </c>
      <c r="H18" s="787"/>
      <c r="I18" s="788"/>
      <c r="J18" s="302"/>
      <c r="K18" s="399"/>
      <c r="L18" s="399"/>
      <c r="M18" s="399"/>
      <c r="N18" s="399"/>
    </row>
    <row r="19" spans="2:14" ht="30" customHeight="1" x14ac:dyDescent="0.2">
      <c r="B19" s="55" t="s">
        <v>76</v>
      </c>
      <c r="C19" s="41" t="s">
        <v>77</v>
      </c>
      <c r="D19" s="14">
        <f>'1. Kostenübersicht'!N18</f>
        <v>0</v>
      </c>
      <c r="E19" s="15">
        <f>IFERROR('1. Kostenübersicht'!N18/'1. Kostenübersicht'!I18,0)</f>
        <v>0</v>
      </c>
      <c r="F19" s="14">
        <f>'1. Kostenübersicht'!P18</f>
        <v>0</v>
      </c>
      <c r="G19" s="15">
        <f>IFERROR('1. Kostenübersicht'!P18/'1. Kostenübersicht'!J18,0)</f>
        <v>0</v>
      </c>
      <c r="H19" s="787"/>
      <c r="I19" s="788"/>
      <c r="J19" s="302"/>
      <c r="K19" s="399"/>
      <c r="L19" s="399"/>
      <c r="M19" s="399"/>
      <c r="N19" s="399"/>
    </row>
    <row r="20" spans="2:14" ht="30" customHeight="1" thickBot="1" x14ac:dyDescent="0.25">
      <c r="B20" s="56" t="s">
        <v>78</v>
      </c>
      <c r="C20" s="57" t="s">
        <v>79</v>
      </c>
      <c r="D20" s="126">
        <f>'1. Kostenübersicht'!N19</f>
        <v>0</v>
      </c>
      <c r="E20" s="127">
        <f>IFERROR('1. Kostenübersicht'!N19/'1. Kostenübersicht'!I19,0)</f>
        <v>0</v>
      </c>
      <c r="F20" s="126">
        <f>'1. Kostenübersicht'!P19</f>
        <v>0</v>
      </c>
      <c r="G20" s="127">
        <f>IFERROR('1. Kostenübersicht'!P19/'1. Kostenübersicht'!J19,0)</f>
        <v>0</v>
      </c>
      <c r="H20" s="789"/>
      <c r="I20" s="790"/>
      <c r="J20" s="302"/>
      <c r="K20" s="399"/>
      <c r="L20" s="399"/>
      <c r="M20" s="399"/>
      <c r="N20" s="399"/>
    </row>
    <row r="21" spans="2:14" x14ac:dyDescent="0.2">
      <c r="C21" s="398"/>
      <c r="D21" s="398"/>
      <c r="E21" s="398"/>
      <c r="F21" s="398"/>
      <c r="G21" s="398"/>
      <c r="H21" s="399"/>
      <c r="I21" s="399"/>
      <c r="J21" s="399"/>
      <c r="K21" s="399"/>
      <c r="L21" s="399"/>
      <c r="M21" s="399"/>
      <c r="N21" s="399"/>
    </row>
    <row r="22" spans="2:14" x14ac:dyDescent="0.2">
      <c r="C22" s="398"/>
      <c r="D22" s="398"/>
      <c r="E22" s="398"/>
      <c r="F22" s="398"/>
      <c r="G22" s="398"/>
      <c r="H22" s="399"/>
      <c r="I22" s="399"/>
      <c r="J22" s="399"/>
      <c r="K22" s="399"/>
      <c r="L22" s="399"/>
      <c r="M22" s="399"/>
      <c r="N22" s="399"/>
    </row>
    <row r="23" spans="2:14" x14ac:dyDescent="0.2">
      <c r="C23" s="398"/>
      <c r="D23" s="398"/>
      <c r="E23" s="398"/>
      <c r="F23" s="398"/>
      <c r="G23" s="398"/>
      <c r="H23" s="399"/>
      <c r="I23" s="399"/>
      <c r="J23" s="399"/>
      <c r="K23" s="399"/>
      <c r="L23" s="399"/>
      <c r="M23" s="399"/>
      <c r="N23" s="399"/>
    </row>
    <row r="24" spans="2:14" x14ac:dyDescent="0.2">
      <c r="C24" s="398"/>
      <c r="D24" s="398"/>
      <c r="E24" s="398"/>
      <c r="F24" s="398"/>
      <c r="G24" s="398"/>
      <c r="H24" s="399"/>
      <c r="I24" s="399"/>
      <c r="J24" s="399"/>
      <c r="K24" s="399"/>
      <c r="L24" s="399"/>
      <c r="M24" s="399"/>
      <c r="N24" s="399"/>
    </row>
    <row r="25" spans="2:14" x14ac:dyDescent="0.2">
      <c r="C25" s="398"/>
      <c r="D25" s="398"/>
      <c r="E25" s="398"/>
      <c r="F25" s="398"/>
      <c r="G25" s="398"/>
      <c r="H25" s="399"/>
      <c r="I25" s="399"/>
      <c r="J25" s="399"/>
      <c r="K25" s="399"/>
      <c r="L25" s="399"/>
      <c r="M25" s="399"/>
      <c r="N25" s="399"/>
    </row>
    <row r="26" spans="2:14" x14ac:dyDescent="0.2">
      <c r="C26" s="398"/>
      <c r="D26" s="398"/>
      <c r="E26" s="398"/>
      <c r="F26" s="398"/>
      <c r="G26" s="398"/>
      <c r="H26" s="399"/>
      <c r="I26" s="399"/>
      <c r="J26" s="399"/>
      <c r="K26" s="399"/>
      <c r="L26" s="399"/>
      <c r="M26" s="399"/>
      <c r="N26" s="399"/>
    </row>
    <row r="27" spans="2:14" x14ac:dyDescent="0.2">
      <c r="C27" s="398"/>
      <c r="D27" s="398"/>
      <c r="E27" s="398"/>
      <c r="F27" s="398"/>
      <c r="G27" s="398"/>
      <c r="H27" s="399"/>
      <c r="I27" s="399"/>
      <c r="J27" s="399"/>
      <c r="K27" s="399"/>
      <c r="L27" s="399"/>
      <c r="M27" s="399"/>
      <c r="N27" s="399"/>
    </row>
    <row r="28" spans="2:14" x14ac:dyDescent="0.2">
      <c r="C28" s="398"/>
      <c r="D28" s="398"/>
      <c r="E28" s="398"/>
      <c r="F28" s="398"/>
      <c r="G28" s="398"/>
      <c r="H28" s="399"/>
      <c r="I28" s="399"/>
      <c r="J28" s="399"/>
      <c r="K28" s="399"/>
      <c r="L28" s="399"/>
      <c r="M28" s="399"/>
      <c r="N28" s="399"/>
    </row>
    <row r="29" spans="2:14" x14ac:dyDescent="0.2">
      <c r="C29" s="398"/>
      <c r="D29" s="398"/>
      <c r="E29" s="398"/>
      <c r="F29" s="398"/>
      <c r="G29" s="398"/>
      <c r="H29" s="399"/>
      <c r="I29" s="399"/>
      <c r="J29" s="399"/>
      <c r="K29" s="399"/>
      <c r="L29" s="399"/>
      <c r="M29" s="399"/>
      <c r="N29" s="399"/>
    </row>
    <row r="30" spans="2:14" x14ac:dyDescent="0.2">
      <c r="C30" s="398"/>
      <c r="D30" s="398"/>
      <c r="E30" s="398"/>
      <c r="F30" s="398"/>
      <c r="G30" s="398"/>
      <c r="H30" s="399"/>
      <c r="I30" s="399"/>
      <c r="J30" s="399"/>
      <c r="K30" s="399"/>
      <c r="L30" s="399"/>
      <c r="M30" s="399"/>
      <c r="N30" s="399"/>
    </row>
    <row r="31" spans="2:14" x14ac:dyDescent="0.2">
      <c r="C31" s="398"/>
      <c r="D31" s="398"/>
      <c r="E31" s="398"/>
      <c r="F31" s="398"/>
      <c r="G31" s="398"/>
      <c r="H31" s="399"/>
      <c r="I31" s="399"/>
      <c r="J31" s="399"/>
      <c r="K31" s="399"/>
      <c r="L31" s="399"/>
      <c r="M31" s="399"/>
      <c r="N31" s="399"/>
    </row>
    <row r="32" spans="2:14" x14ac:dyDescent="0.2">
      <c r="C32" s="398"/>
      <c r="D32" s="398"/>
      <c r="E32" s="398"/>
      <c r="F32" s="398"/>
      <c r="G32" s="398"/>
      <c r="H32" s="399"/>
      <c r="I32" s="399"/>
      <c r="J32" s="399"/>
      <c r="K32" s="399"/>
      <c r="L32" s="399"/>
      <c r="M32" s="399"/>
      <c r="N32" s="399"/>
    </row>
    <row r="33" spans="3:14" x14ac:dyDescent="0.2">
      <c r="C33" s="398"/>
      <c r="D33" s="398"/>
      <c r="E33" s="398"/>
      <c r="F33" s="398"/>
      <c r="G33" s="398"/>
      <c r="H33" s="399"/>
      <c r="I33" s="399"/>
      <c r="J33" s="399"/>
      <c r="K33" s="399"/>
      <c r="L33" s="399"/>
      <c r="M33" s="399"/>
      <c r="N33" s="399"/>
    </row>
  </sheetData>
  <sheetProtection algorithmName="SHA-512" hashValue="oVjU8bzgCh3f79lU0ktWl4oAuOpqHlbjIkXGMzrZdDSsJNPia1/G3Qrki9JBRM8TzRflwh+dJmP/wlzWUPPSfw==" saltValue="TJKbadv9Ry7CwAqDlX3ICg==" spinCount="100000" sheet="1" selectLockedCells="1"/>
  <mergeCells count="20">
    <mergeCell ref="B7:I7"/>
    <mergeCell ref="B8:C8"/>
    <mergeCell ref="D8:E8"/>
    <mergeCell ref="F8:G8"/>
    <mergeCell ref="D3:G3"/>
    <mergeCell ref="D4:G4"/>
    <mergeCell ref="D5:E5"/>
    <mergeCell ref="H8:I8"/>
    <mergeCell ref="H9:I9"/>
    <mergeCell ref="H10:I10"/>
    <mergeCell ref="H11:I11"/>
    <mergeCell ref="H12:I12"/>
    <mergeCell ref="H13:I13"/>
    <mergeCell ref="H19:I19"/>
    <mergeCell ref="H20:I20"/>
    <mergeCell ref="H14:I14"/>
    <mergeCell ref="H15:I15"/>
    <mergeCell ref="H16:I16"/>
    <mergeCell ref="H17:I17"/>
    <mergeCell ref="H18:I18"/>
  </mergeCells>
  <phoneticPr fontId="50" type="noConversion"/>
  <conditionalFormatting sqref="E9:E20">
    <cfRule type="cellIs" dxfId="52" priority="6" operator="lessThanOrEqual">
      <formula>-0.2</formula>
    </cfRule>
    <cfRule type="cellIs" dxfId="51" priority="7" operator="greaterThanOrEqual">
      <formula>0.2</formula>
    </cfRule>
  </conditionalFormatting>
  <conditionalFormatting sqref="G9:G20">
    <cfRule type="cellIs" dxfId="50" priority="4" operator="lessThanOrEqual">
      <formula>-0.2</formula>
    </cfRule>
    <cfRule type="cellIs" dxfId="49" priority="5" operator="greaterThanOrEqual">
      <formula>0.2</formula>
    </cfRule>
  </conditionalFormatting>
  <dataValidations count="1">
    <dataValidation type="list" allowBlank="1" showInputMessage="1" showErrorMessage="1" sqref="I11:I20" xr:uid="{8EDE6702-3E39-485C-91CD-4CC859904DBF}">
      <formula1>"genehmigt,nicht genehmigt,bedingt genehmigt,"</formula1>
    </dataValidation>
  </dataValidations>
  <pageMargins left="0.7" right="0.7" top="0.78740157499999996" bottom="0.78740157499999996"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7b87fb5a-2823-467d-bc8b-da374b9db558" xsi:nil="true"/>
    <lcf76f155ced4ddcb4097134ff3c332f xmlns="890d7d38-8ccd-4a3a-a945-f7d719c9d0eb">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Arbeitsdokument" ma:contentTypeID="0x0101E00101008D7CAF038DEAF945B6115D416A3E1208" ma:contentTypeVersion="22" ma:contentTypeDescription="Ein neues Dokument erstellen." ma:contentTypeScope="" ma:versionID="cea8894b92a29ceac2c447b938b33607">
  <xsd:schema xmlns:xsd="http://www.w3.org/2001/XMLSchema" xmlns:xs="http://www.w3.org/2001/XMLSchema" xmlns:p="http://schemas.microsoft.com/office/2006/metadata/properties" xmlns:ns2="890d7d38-8ccd-4a3a-a945-f7d719c9d0eb" xmlns:ns3="7b87fb5a-2823-467d-bc8b-da374b9db558" targetNamespace="http://schemas.microsoft.com/office/2006/metadata/properties" ma:root="true" ma:fieldsID="d552fa52b75cc5e318869cdea8f175af" ns2:_="" ns3:_="">
    <xsd:import namespace="890d7d38-8ccd-4a3a-a945-f7d719c9d0eb"/>
    <xsd:import namespace="7b87fb5a-2823-467d-bc8b-da374b9db558"/>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3:TaxCatchAll" minOccurs="0"/>
                <xsd:element ref="ns2:lcf76f155ced4ddcb4097134ff3c332f"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90d7d38-8ccd-4a3a-a945-f7d719c9d0e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Bildmarkierungen" ma:readOnly="false" ma:fieldId="{5cf76f15-5ced-4ddc-b409-7134ff3c332f}" ma:taxonomyMulti="true" ma:sspId="2ec64638-8963-4f92-acc8-9e597f517e43"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b87fb5a-2823-467d-bc8b-da374b9db558"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423d22b0-84a9-48e9-b47a-8182f47e4b8e}" ma:internalName="TaxCatchAll" ma:showField="CatchAllData" ma:web="7b87fb5a-2823-467d-bc8b-da374b9db558">
      <xsd:complexType>
        <xsd:complexContent>
          <xsd:extension base="dms:MultiChoiceLookup">
            <xsd:sequence>
              <xsd:element name="Value" type="dms:Lookup" maxOccurs="unbounded" minOccurs="0" nillable="true"/>
            </xsd:sequence>
          </xsd:extension>
        </xsd:complexContent>
      </xsd:complexType>
    </xsd:element>
    <xsd:element name="SharedWithUsers" ma:index="22"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3" nillable="true" ma:displayName="Freigegeben für -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EF7A887-AD53-4EEE-BEB6-39DCD16831DE}">
  <ds:schemaRefs>
    <ds:schemaRef ds:uri="http://purl.org/dc/terms/"/>
    <ds:schemaRef ds:uri="eccfc829-61a0-45bf-89e5-a2d8fbfba72f"/>
    <ds:schemaRef ds:uri="http://purl.org/dc/dcmitype/"/>
    <ds:schemaRef ds:uri="http://schemas.microsoft.com/office/infopath/2007/PartnerControls"/>
    <ds:schemaRef ds:uri="http://schemas.microsoft.com/office/2006/documentManagement/types"/>
    <ds:schemaRef ds:uri="http://purl.org/dc/elements/1.1/"/>
    <ds:schemaRef ds:uri="http://schemas.microsoft.com/office/2006/metadata/properties"/>
    <ds:schemaRef ds:uri="90725769-8804-42d5-b99d-625464ff7760"/>
    <ds:schemaRef ds:uri="http://schemas.openxmlformats.org/package/2006/metadata/core-properties"/>
    <ds:schemaRef ds:uri="http://www.w3.org/XML/1998/namespace"/>
  </ds:schemaRefs>
</ds:datastoreItem>
</file>

<file path=customXml/itemProps2.xml><?xml version="1.0" encoding="utf-8"?>
<ds:datastoreItem xmlns:ds="http://schemas.openxmlformats.org/officeDocument/2006/customXml" ds:itemID="{7FB9BE5F-6164-411B-B4E3-34B858A7CE51}">
  <ds:schemaRefs>
    <ds:schemaRef ds:uri="http://schemas.microsoft.com/sharepoint/v3/contenttype/forms"/>
  </ds:schemaRefs>
</ds:datastoreItem>
</file>

<file path=customXml/itemProps3.xml><?xml version="1.0" encoding="utf-8"?>
<ds:datastoreItem xmlns:ds="http://schemas.openxmlformats.org/officeDocument/2006/customXml" ds:itemID="{D9ABBD44-1AB0-48DA-B8DE-B8E8F947CA52}"/>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13</vt:i4>
      </vt:variant>
    </vt:vector>
  </HeadingPairs>
  <TitlesOfParts>
    <vt:vector size="13" baseType="lpstr">
      <vt:lpstr>0. Stammdaten</vt:lpstr>
      <vt:lpstr>1. Kostenübersicht</vt:lpstr>
      <vt:lpstr>2. ILV-Aufstellung</vt:lpstr>
      <vt:lpstr>3. Finanzierungsplan</vt:lpstr>
      <vt:lpstr>4. Finanzbedarf und Cashflow</vt:lpstr>
      <vt:lpstr>5. Stabliste</vt:lpstr>
      <vt:lpstr>6. Cast</vt:lpstr>
      <vt:lpstr>7. Motivliste</vt:lpstr>
      <vt:lpstr>8. Erläuterung Abweichungen</vt:lpstr>
      <vt:lpstr>9. Einzelbelegaufstellung</vt:lpstr>
      <vt:lpstr>10. Projektbericht</vt:lpstr>
      <vt:lpstr>11. Vertragsanhang</vt:lpstr>
      <vt:lpstr>Notizen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Schmölz Julia</dc:creator>
  <cp:keywords/>
  <dc:description/>
  <cp:lastModifiedBy>MOTAL Martin</cp:lastModifiedBy>
  <cp:revision/>
  <dcterms:created xsi:type="dcterms:W3CDTF">2022-12-28T10:13:27Z</dcterms:created>
  <dcterms:modified xsi:type="dcterms:W3CDTF">2024-11-15T09:29:44Z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0x0101E00101008D7CAF038DEAF945B6115D416A3E1208</vt:lpwstr>
  </property>
  <property fmtid="{D5CDD505-2E9C-101B-9397-08002B2CF9AE}" pid="3" name="MediaServiceImageTags">
    <vt:lpwstr/>
  </property>
</Properties>
</file>